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SNA\Desktop\"/>
    </mc:Choice>
  </mc:AlternateContent>
  <xr:revisionPtr revIDLastSave="0" documentId="13_ncr:1_{627B2F85-CE59-4B1D-8756-302330DDC99E}" xr6:coauthVersionLast="47" xr6:coauthVersionMax="47" xr10:uidLastSave="{00000000-0000-0000-0000-000000000000}"/>
  <bookViews>
    <workbookView xWindow="-120" yWindow="-120" windowWidth="29040" windowHeight="15720" tabRatio="888" activeTab="3" xr2:uid="{00000000-000D-0000-FFFF-FFFF00000000}"/>
  </bookViews>
  <sheets>
    <sheet name="1" sheetId="69" r:id="rId1"/>
    <sheet name="کامیون" sheetId="114" r:id="rId2"/>
    <sheet name="بیل" sheetId="115" r:id="rId3"/>
    <sheet name="بلوک انفجاری" sheetId="53" r:id="rId4"/>
    <sheet name="REf" sheetId="2" r:id="rId5"/>
  </sheets>
  <externalReferences>
    <externalReference r:id="rId6"/>
    <externalReference r:id="rId7"/>
    <externalReference r:id="rId8"/>
  </externalReferences>
  <definedNames>
    <definedName name="_xlnm._FilterDatabase" localSheetId="0" hidden="1">'1'!$C$1:$C$578</definedName>
    <definedName name="_xlnm._FilterDatabase" localSheetId="4" hidden="1">REf!$A$1:$E$1</definedName>
    <definedName name="AtashBari" localSheetId="0">'1'!$B$537:$AE$544</definedName>
    <definedName name="AtashBari">#REF!</definedName>
    <definedName name="bilha">REf!$J$109:$K$136</definedName>
    <definedName name="BillRoz" localSheetId="0">'1'!$B$4:$AE$37</definedName>
    <definedName name="BillRoz">#REF!</definedName>
    <definedName name="BillShab" localSheetId="0">'1'!$B$48:$AE$81</definedName>
    <definedName name="BillShab">#REF!</definedName>
    <definedName name="BlockDayRange">REf!$N$110:$N$140</definedName>
    <definedName name="BoldezerRoz" localSheetId="0">'1'!$B$339:$T$344</definedName>
    <definedName name="BoldezerRoz">#REF!</definedName>
    <definedName name="BoldezerShab" localSheetId="0">'1'!$B$348:$T$353</definedName>
    <definedName name="BoldezerShab">#REF!</definedName>
    <definedName name="days">REf!$K$109:$K$140</definedName>
    <definedName name="DrShab" localSheetId="0">'1'!$B$510:$AA$517</definedName>
    <definedName name="DrShab">#REF!</definedName>
    <definedName name="Enfejari">REf!$H$109:$H$131</definedName>
    <definedName name="GreiderRoz" localSheetId="0">'1'!$B$407:$T$412</definedName>
    <definedName name="GreiderRoz">#REF!</definedName>
    <definedName name="GriderShab" localSheetId="0">'1'!$B$416:$T$421</definedName>
    <definedName name="GriderShab">#REF!</definedName>
    <definedName name="Hamid" localSheetId="0">[1]!code_tr[#All]</definedName>
    <definedName name="Hamid5">'[1]دیتا بیل'!$A$1:$D$53</definedName>
    <definedName name="kamiyon" localSheetId="3">[2]REf!$A$1:$E$84</definedName>
    <definedName name="kamiyon">REf!$A$1:$E$85</definedName>
    <definedName name="KamiyonRooz" localSheetId="0">'1'!$B$144:$AN$195</definedName>
    <definedName name="KamiyonRooz">#REF!</definedName>
    <definedName name="KamiyonShab" localSheetId="0">'1'!$B$202:$AN$259</definedName>
    <definedName name="KamiyonShab">#REF!</definedName>
    <definedName name="Loder" localSheetId="3">[2]REf!$G$86:$J$98</definedName>
    <definedName name="Loder">REf!$G$87:$J$99</definedName>
    <definedName name="loderRoz" localSheetId="0">'1'!$B$373:$T$378</definedName>
    <definedName name="loderRoz">#REF!</definedName>
    <definedName name="LoderShab" localSheetId="0">'1'!$B$384:$T$389</definedName>
    <definedName name="LoderShab">#REF!</definedName>
    <definedName name="MaghzegiriRoz" localSheetId="0">'1'!$B$552:$X$557</definedName>
    <definedName name="MaghzegiriRoz">#REF!</definedName>
    <definedName name="MaghzegiriShab" localSheetId="0">'1'!$B$562:$X$567</definedName>
    <definedName name="MaghzegiriShab">#REF!</definedName>
    <definedName name="OtherMachinRoz" localSheetId="0">'1'!$B$437:$S$450</definedName>
    <definedName name="OtherMachinRoz">#REF!</definedName>
    <definedName name="OtherMachinShab" localSheetId="0">'1'!$B$456:$S$469</definedName>
    <definedName name="OtherMachinShab">#REF!</definedName>
    <definedName name="_xlnm.Print_Area" localSheetId="3">'بلوک انفجاری'!$A$1:$T$137</definedName>
    <definedName name="SheetList">REf!$M$109:$M$140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210" i="69" l="1"/>
  <c r="V13" i="69"/>
  <c r="V14" i="69"/>
  <c r="V15" i="69"/>
  <c r="V16" i="69"/>
  <c r="V17" i="69"/>
  <c r="V18" i="69"/>
  <c r="V19" i="69"/>
  <c r="V21" i="69"/>
  <c r="V22" i="69"/>
  <c r="V24" i="69"/>
  <c r="V26" i="69"/>
  <c r="V27" i="69"/>
  <c r="V28" i="69"/>
  <c r="V29" i="69"/>
  <c r="V30" i="69"/>
  <c r="V31" i="69"/>
  <c r="V32" i="69"/>
  <c r="V33" i="69"/>
  <c r="V35" i="69"/>
  <c r="V37" i="69"/>
  <c r="V12" i="69"/>
  <c r="AM194" i="69"/>
  <c r="AM193" i="69"/>
  <c r="AM192" i="69"/>
  <c r="AM191" i="69"/>
  <c r="AM190" i="69"/>
  <c r="Y151" i="69"/>
  <c r="AM226" i="69"/>
  <c r="AG194" i="69"/>
  <c r="AG193" i="69"/>
  <c r="AG192" i="69"/>
  <c r="AG191" i="69"/>
  <c r="AG190" i="69"/>
  <c r="AJ195" i="69"/>
  <c r="AK195" i="69"/>
  <c r="AL151" i="69"/>
  <c r="AN151" i="69" s="1"/>
  <c r="V14" i="53"/>
  <c r="X39" i="53" a="1"/>
  <c r="X34" i="53" a="1"/>
  <c r="X35" i="53" a="1"/>
  <c r="X38" i="53" a="1"/>
  <c r="X36" i="53" a="1"/>
  <c r="X41" i="53" a="1"/>
  <c r="X40" i="53" a="1"/>
  <c r="V11" i="53" a="1"/>
  <c r="X37" i="53" a="1"/>
  <c r="V17" i="53" a="1"/>
  <c r="W114" i="53" a="1"/>
  <c r="V17" i="53" l="1"/>
  <c r="AM151" i="69"/>
  <c r="AG151" i="69"/>
  <c r="X36" i="53"/>
  <c r="X34" i="53"/>
  <c r="X38" i="53"/>
  <c r="X39" i="53"/>
  <c r="X37" i="53"/>
  <c r="X35" i="53"/>
  <c r="X41" i="53"/>
  <c r="X40" i="53"/>
  <c r="V11" i="53"/>
  <c r="W114" i="53"/>
  <c r="V16" i="53"/>
  <c r="V15" i="53"/>
  <c r="T150" i="53"/>
  <c r="N577" i="69" l="1"/>
  <c r="M577" i="69"/>
  <c r="L577" i="69"/>
  <c r="K577" i="69"/>
  <c r="J577" i="69"/>
  <c r="I577" i="69"/>
  <c r="H577" i="69"/>
  <c r="N567" i="69"/>
  <c r="M567" i="69"/>
  <c r="L567" i="69"/>
  <c r="K567" i="69"/>
  <c r="J567" i="69"/>
  <c r="I567" i="69"/>
  <c r="H567" i="69"/>
  <c r="N557" i="69"/>
  <c r="M557" i="69"/>
  <c r="L557" i="69"/>
  <c r="K557" i="69"/>
  <c r="J557" i="69"/>
  <c r="I557" i="69"/>
  <c r="H557" i="69"/>
  <c r="AB544" i="69"/>
  <c r="AA544" i="69"/>
  <c r="Y544" i="69"/>
  <c r="X544" i="69"/>
  <c r="W544" i="69"/>
  <c r="T544" i="69"/>
  <c r="R544" i="69"/>
  <c r="P544" i="69"/>
  <c r="N544" i="69"/>
  <c r="M544" i="69"/>
  <c r="L544" i="69"/>
  <c r="H544" i="69"/>
  <c r="P530" i="69"/>
  <c r="O530" i="69"/>
  <c r="N530" i="69"/>
  <c r="M530" i="69"/>
  <c r="I530" i="69"/>
  <c r="D529" i="69"/>
  <c r="C529" i="69"/>
  <c r="J526" i="69"/>
  <c r="J530" i="69" s="1"/>
  <c r="C526" i="69"/>
  <c r="C525" i="69"/>
  <c r="P517" i="69"/>
  <c r="O517" i="69"/>
  <c r="N517" i="69"/>
  <c r="M517" i="69"/>
  <c r="J517" i="69"/>
  <c r="I517" i="69"/>
  <c r="E516" i="69"/>
  <c r="D516" i="69"/>
  <c r="C516" i="69"/>
  <c r="E515" i="69"/>
  <c r="D515" i="69"/>
  <c r="C515" i="69"/>
  <c r="E514" i="69"/>
  <c r="D514" i="69"/>
  <c r="C514" i="69"/>
  <c r="E513" i="69"/>
  <c r="D513" i="69"/>
  <c r="C513" i="69"/>
  <c r="E512" i="69"/>
  <c r="D512" i="69"/>
  <c r="C512" i="69"/>
  <c r="P504" i="69"/>
  <c r="O504" i="69"/>
  <c r="N504" i="69"/>
  <c r="M504" i="69"/>
  <c r="J504" i="69"/>
  <c r="I504" i="69"/>
  <c r="E503" i="69"/>
  <c r="D503" i="69"/>
  <c r="C503" i="69"/>
  <c r="E502" i="69"/>
  <c r="D502" i="69"/>
  <c r="C502" i="69"/>
  <c r="E501" i="69"/>
  <c r="D501" i="69"/>
  <c r="C501" i="69"/>
  <c r="T500" i="69"/>
  <c r="E500" i="69"/>
  <c r="D500" i="69"/>
  <c r="C500" i="69"/>
  <c r="T499" i="69"/>
  <c r="E499" i="69"/>
  <c r="D499" i="69"/>
  <c r="C499" i="69"/>
  <c r="K488" i="69"/>
  <c r="J488" i="69"/>
  <c r="I488" i="69"/>
  <c r="H488" i="69"/>
  <c r="E487" i="69"/>
  <c r="D487" i="69"/>
  <c r="C487" i="69"/>
  <c r="E486" i="69"/>
  <c r="D486" i="69"/>
  <c r="C486" i="69"/>
  <c r="E485" i="69"/>
  <c r="D485" i="69"/>
  <c r="C485" i="69"/>
  <c r="E484" i="69"/>
  <c r="D484" i="69"/>
  <c r="C484" i="69"/>
  <c r="E483" i="69"/>
  <c r="D483" i="69"/>
  <c r="C483" i="69"/>
  <c r="E482" i="69"/>
  <c r="D482" i="69"/>
  <c r="C482" i="69"/>
  <c r="E481" i="69"/>
  <c r="D481" i="69"/>
  <c r="C481" i="69"/>
  <c r="E480" i="69"/>
  <c r="D480" i="69"/>
  <c r="C480" i="69"/>
  <c r="E479" i="69"/>
  <c r="D479" i="69"/>
  <c r="C479" i="69"/>
  <c r="E478" i="69"/>
  <c r="D478" i="69"/>
  <c r="C478" i="69"/>
  <c r="E477" i="69"/>
  <c r="D477" i="69"/>
  <c r="C477" i="69"/>
  <c r="K469" i="69"/>
  <c r="J469" i="69"/>
  <c r="I469" i="69"/>
  <c r="H469" i="69"/>
  <c r="M468" i="69"/>
  <c r="E468" i="69"/>
  <c r="D468" i="69"/>
  <c r="C468" i="69"/>
  <c r="M467" i="69"/>
  <c r="E467" i="69"/>
  <c r="D467" i="69"/>
  <c r="C467" i="69"/>
  <c r="M466" i="69"/>
  <c r="E466" i="69"/>
  <c r="D466" i="69"/>
  <c r="C466" i="69"/>
  <c r="M465" i="69"/>
  <c r="E465" i="69"/>
  <c r="D465" i="69"/>
  <c r="C465" i="69"/>
  <c r="M464" i="69"/>
  <c r="E464" i="69"/>
  <c r="D464" i="69"/>
  <c r="C464" i="69"/>
  <c r="M463" i="69"/>
  <c r="E463" i="69"/>
  <c r="D463" i="69"/>
  <c r="C463" i="69"/>
  <c r="M462" i="69"/>
  <c r="E462" i="69"/>
  <c r="D462" i="69"/>
  <c r="C462" i="69"/>
  <c r="M461" i="69"/>
  <c r="E461" i="69"/>
  <c r="D461" i="69"/>
  <c r="C461" i="69"/>
  <c r="M460" i="69"/>
  <c r="E460" i="69"/>
  <c r="D460" i="69"/>
  <c r="C460" i="69"/>
  <c r="M459" i="69"/>
  <c r="E459" i="69"/>
  <c r="D459" i="69"/>
  <c r="C459" i="69"/>
  <c r="M458" i="69"/>
  <c r="E458" i="69"/>
  <c r="D458" i="69"/>
  <c r="C458" i="69"/>
  <c r="K450" i="69"/>
  <c r="J450" i="69"/>
  <c r="I450" i="69"/>
  <c r="H450" i="69"/>
  <c r="M449" i="69"/>
  <c r="E449" i="69"/>
  <c r="D449" i="69"/>
  <c r="C449" i="69"/>
  <c r="M448" i="69"/>
  <c r="E448" i="69"/>
  <c r="D448" i="69"/>
  <c r="C448" i="69"/>
  <c r="M447" i="69"/>
  <c r="E447" i="69"/>
  <c r="D447" i="69"/>
  <c r="C447" i="69"/>
  <c r="M446" i="69"/>
  <c r="E446" i="69"/>
  <c r="D446" i="69"/>
  <c r="C446" i="69"/>
  <c r="M445" i="69"/>
  <c r="E445" i="69"/>
  <c r="D445" i="69"/>
  <c r="C445" i="69"/>
  <c r="M444" i="69"/>
  <c r="E444" i="69"/>
  <c r="D444" i="69"/>
  <c r="C444" i="69"/>
  <c r="M443" i="69"/>
  <c r="E443" i="69"/>
  <c r="D443" i="69"/>
  <c r="C443" i="69"/>
  <c r="M442" i="69"/>
  <c r="E442" i="69"/>
  <c r="D442" i="69"/>
  <c r="C442" i="69"/>
  <c r="M441" i="69"/>
  <c r="E441" i="69"/>
  <c r="D441" i="69"/>
  <c r="C441" i="69"/>
  <c r="M440" i="69"/>
  <c r="E440" i="69"/>
  <c r="D440" i="69"/>
  <c r="C440" i="69"/>
  <c r="M439" i="69"/>
  <c r="E439" i="69"/>
  <c r="D439" i="69"/>
  <c r="C439" i="69"/>
  <c r="K429" i="69"/>
  <c r="J429" i="69"/>
  <c r="I429" i="69"/>
  <c r="H429" i="69"/>
  <c r="E428" i="69"/>
  <c r="D428" i="69"/>
  <c r="C428" i="69"/>
  <c r="E427" i="69"/>
  <c r="D427" i="69"/>
  <c r="C427" i="69"/>
  <c r="K421" i="69"/>
  <c r="J421" i="69"/>
  <c r="I421" i="69"/>
  <c r="H421" i="69"/>
  <c r="M420" i="69"/>
  <c r="M419" i="69"/>
  <c r="E419" i="69"/>
  <c r="D419" i="69"/>
  <c r="C419" i="69"/>
  <c r="M418" i="69"/>
  <c r="E418" i="69"/>
  <c r="D418" i="69"/>
  <c r="C418" i="69"/>
  <c r="K412" i="69"/>
  <c r="J412" i="69"/>
  <c r="I412" i="69"/>
  <c r="H412" i="69"/>
  <c r="M411" i="69"/>
  <c r="E410" i="69"/>
  <c r="D410" i="69"/>
  <c r="C410" i="69"/>
  <c r="E409" i="69"/>
  <c r="D409" i="69"/>
  <c r="C409" i="69"/>
  <c r="K399" i="69"/>
  <c r="J399" i="69"/>
  <c r="I399" i="69"/>
  <c r="H399" i="69"/>
  <c r="D398" i="69"/>
  <c r="C398" i="69"/>
  <c r="E397" i="69"/>
  <c r="D397" i="69"/>
  <c r="C397" i="69"/>
  <c r="E396" i="69"/>
  <c r="D396" i="69"/>
  <c r="C396" i="69"/>
  <c r="K389" i="69"/>
  <c r="J389" i="69"/>
  <c r="I389" i="69"/>
  <c r="H389" i="69"/>
  <c r="M388" i="69"/>
  <c r="M387" i="69"/>
  <c r="E387" i="69"/>
  <c r="D387" i="69"/>
  <c r="C387" i="69"/>
  <c r="M386" i="69"/>
  <c r="E386" i="69"/>
  <c r="D386" i="69"/>
  <c r="C386" i="69"/>
  <c r="K378" i="69"/>
  <c r="J378" i="69"/>
  <c r="I378" i="69"/>
  <c r="H378" i="69"/>
  <c r="M377" i="69"/>
  <c r="M376" i="69"/>
  <c r="E376" i="69"/>
  <c r="D376" i="69"/>
  <c r="C376" i="69"/>
  <c r="M375" i="69"/>
  <c r="E375" i="69"/>
  <c r="D375" i="69"/>
  <c r="C375" i="69"/>
  <c r="K362" i="69"/>
  <c r="J362" i="69"/>
  <c r="I362" i="69"/>
  <c r="H362" i="69"/>
  <c r="E360" i="69"/>
  <c r="D360" i="69"/>
  <c r="C360" i="69"/>
  <c r="E359" i="69"/>
  <c r="D359" i="69"/>
  <c r="C359" i="69"/>
  <c r="K353" i="69"/>
  <c r="J353" i="69"/>
  <c r="I353" i="69"/>
  <c r="H353" i="69"/>
  <c r="M352" i="69"/>
  <c r="M351" i="69"/>
  <c r="E351" i="69"/>
  <c r="D351" i="69"/>
  <c r="C351" i="69"/>
  <c r="M350" i="69"/>
  <c r="E350" i="69"/>
  <c r="D350" i="69"/>
  <c r="C350" i="69"/>
  <c r="K344" i="69"/>
  <c r="J344" i="69"/>
  <c r="I344" i="69"/>
  <c r="H344" i="69"/>
  <c r="M343" i="69"/>
  <c r="M342" i="69"/>
  <c r="E342" i="69"/>
  <c r="D342" i="69"/>
  <c r="C342" i="69"/>
  <c r="M341" i="69"/>
  <c r="E341" i="69"/>
  <c r="D341" i="69"/>
  <c r="C341" i="69"/>
  <c r="AJ323" i="69"/>
  <c r="AI323" i="69"/>
  <c r="AH323" i="69"/>
  <c r="AG323" i="69"/>
  <c r="AE323" i="69"/>
  <c r="Y323" i="69"/>
  <c r="X323" i="69"/>
  <c r="W323" i="69"/>
  <c r="V323" i="69"/>
  <c r="U323" i="69"/>
  <c r="T323" i="69"/>
  <c r="S323" i="69"/>
  <c r="R323" i="69"/>
  <c r="Q323" i="69"/>
  <c r="P323" i="69"/>
  <c r="O323" i="69"/>
  <c r="N323" i="69"/>
  <c r="M323" i="69"/>
  <c r="AK322" i="69"/>
  <c r="AM322" i="69" s="1"/>
  <c r="AF322" i="69"/>
  <c r="AC322" i="69"/>
  <c r="H322" i="69"/>
  <c r="G322" i="69"/>
  <c r="F322" i="69"/>
  <c r="E322" i="69"/>
  <c r="AK321" i="69"/>
  <c r="AL321" i="69" s="1"/>
  <c r="AF321" i="69"/>
  <c r="AC321" i="69"/>
  <c r="H321" i="69"/>
  <c r="G321" i="69"/>
  <c r="F321" i="69"/>
  <c r="E321" i="69"/>
  <c r="AK320" i="69"/>
  <c r="AF320" i="69"/>
  <c r="AC320" i="69"/>
  <c r="H320" i="69"/>
  <c r="G320" i="69"/>
  <c r="F320" i="69"/>
  <c r="E320" i="69"/>
  <c r="AK319" i="69"/>
  <c r="AM319" i="69" s="1"/>
  <c r="AF319" i="69"/>
  <c r="AC319" i="69"/>
  <c r="H319" i="69"/>
  <c r="G319" i="69"/>
  <c r="F319" i="69"/>
  <c r="E319" i="69"/>
  <c r="AK318" i="69"/>
  <c r="AM318" i="69" s="1"/>
  <c r="AF318" i="69"/>
  <c r="AC318" i="69"/>
  <c r="H318" i="69"/>
  <c r="G318" i="69"/>
  <c r="F318" i="69"/>
  <c r="E318" i="69"/>
  <c r="AK317" i="69"/>
  <c r="AL317" i="69" s="1"/>
  <c r="AF317" i="69"/>
  <c r="AC317" i="69"/>
  <c r="H317" i="69"/>
  <c r="G317" i="69"/>
  <c r="F317" i="69"/>
  <c r="E317" i="69"/>
  <c r="AK316" i="69"/>
  <c r="AM316" i="69" s="1"/>
  <c r="AF316" i="69"/>
  <c r="AC316" i="69"/>
  <c r="H316" i="69"/>
  <c r="G316" i="69"/>
  <c r="F316" i="69"/>
  <c r="E316" i="69"/>
  <c r="AK315" i="69"/>
  <c r="AM315" i="69" s="1"/>
  <c r="AF315" i="69"/>
  <c r="AC315" i="69"/>
  <c r="H315" i="69"/>
  <c r="G315" i="69"/>
  <c r="F315" i="69"/>
  <c r="E315" i="69"/>
  <c r="AK314" i="69"/>
  <c r="AM314" i="69" s="1"/>
  <c r="AF314" i="69"/>
  <c r="AC314" i="69"/>
  <c r="H314" i="69"/>
  <c r="G314" i="69"/>
  <c r="F314" i="69"/>
  <c r="E314" i="69"/>
  <c r="AK313" i="69"/>
  <c r="AL313" i="69" s="1"/>
  <c r="AF313" i="69"/>
  <c r="AC313" i="69"/>
  <c r="H313" i="69"/>
  <c r="G313" i="69"/>
  <c r="F313" i="69"/>
  <c r="E313" i="69"/>
  <c r="AK312" i="69"/>
  <c r="AF312" i="69"/>
  <c r="AC312" i="69"/>
  <c r="H312" i="69"/>
  <c r="G312" i="69"/>
  <c r="F312" i="69"/>
  <c r="E312" i="69"/>
  <c r="AK311" i="69"/>
  <c r="AM311" i="69" s="1"/>
  <c r="AF311" i="69"/>
  <c r="AC311" i="69"/>
  <c r="H311" i="69"/>
  <c r="G311" i="69"/>
  <c r="F311" i="69"/>
  <c r="E311" i="69"/>
  <c r="AK310" i="69"/>
  <c r="AM310" i="69" s="1"/>
  <c r="AF310" i="69"/>
  <c r="AC310" i="69"/>
  <c r="H310" i="69"/>
  <c r="G310" i="69"/>
  <c r="F310" i="69"/>
  <c r="E310" i="69"/>
  <c r="AK309" i="69"/>
  <c r="AL309" i="69" s="1"/>
  <c r="AF309" i="69"/>
  <c r="AC309" i="69"/>
  <c r="H309" i="69"/>
  <c r="G309" i="69"/>
  <c r="F309" i="69"/>
  <c r="E309" i="69"/>
  <c r="AK308" i="69"/>
  <c r="AM308" i="69" s="1"/>
  <c r="AF308" i="69"/>
  <c r="AC308" i="69"/>
  <c r="H308" i="69"/>
  <c r="G308" i="69"/>
  <c r="F308" i="69"/>
  <c r="E308" i="69"/>
  <c r="AK307" i="69"/>
  <c r="AM307" i="69" s="1"/>
  <c r="AF307" i="69"/>
  <c r="AC307" i="69"/>
  <c r="H307" i="69"/>
  <c r="G307" i="69"/>
  <c r="F307" i="69"/>
  <c r="E307" i="69"/>
  <c r="AK306" i="69"/>
  <c r="AM306" i="69" s="1"/>
  <c r="AF306" i="69"/>
  <c r="AC306" i="69"/>
  <c r="H306" i="69"/>
  <c r="G306" i="69"/>
  <c r="F306" i="69"/>
  <c r="E306" i="69"/>
  <c r="AK305" i="69"/>
  <c r="AL305" i="69" s="1"/>
  <c r="AF305" i="69"/>
  <c r="AC305" i="69"/>
  <c r="H305" i="69"/>
  <c r="G305" i="69"/>
  <c r="F305" i="69"/>
  <c r="E305" i="69"/>
  <c r="AK304" i="69"/>
  <c r="AF304" i="69"/>
  <c r="AC304" i="69"/>
  <c r="H304" i="69"/>
  <c r="G304" i="69"/>
  <c r="F304" i="69"/>
  <c r="E304" i="69"/>
  <c r="AK303" i="69"/>
  <c r="AM303" i="69" s="1"/>
  <c r="AF303" i="69"/>
  <c r="AC303" i="69"/>
  <c r="H303" i="69"/>
  <c r="G303" i="69"/>
  <c r="F303" i="69"/>
  <c r="E303" i="69"/>
  <c r="AK302" i="69"/>
  <c r="AM302" i="69" s="1"/>
  <c r="AF302" i="69"/>
  <c r="AC302" i="69"/>
  <c r="H302" i="69"/>
  <c r="G302" i="69"/>
  <c r="F302" i="69"/>
  <c r="E302" i="69"/>
  <c r="AK301" i="69"/>
  <c r="AL301" i="69" s="1"/>
  <c r="AF301" i="69"/>
  <c r="AC301" i="69"/>
  <c r="H301" i="69"/>
  <c r="G301" i="69"/>
  <c r="F301" i="69"/>
  <c r="E301" i="69"/>
  <c r="AK300" i="69"/>
  <c r="AM300" i="69" s="1"/>
  <c r="AF300" i="69"/>
  <c r="AC300" i="69"/>
  <c r="H300" i="69"/>
  <c r="G300" i="69"/>
  <c r="F300" i="69"/>
  <c r="E300" i="69"/>
  <c r="AK299" i="69"/>
  <c r="AL299" i="69" s="1"/>
  <c r="AF299" i="69"/>
  <c r="AC299" i="69"/>
  <c r="H299" i="69"/>
  <c r="G299" i="69"/>
  <c r="F299" i="69"/>
  <c r="E299" i="69"/>
  <c r="AK298" i="69"/>
  <c r="AM298" i="69" s="1"/>
  <c r="AF298" i="69"/>
  <c r="AC298" i="69"/>
  <c r="H298" i="69"/>
  <c r="G298" i="69"/>
  <c r="F298" i="69"/>
  <c r="E298" i="69"/>
  <c r="AK297" i="69"/>
  <c r="AL297" i="69" s="1"/>
  <c r="AF297" i="69"/>
  <c r="AC297" i="69"/>
  <c r="H297" i="69"/>
  <c r="G297" i="69"/>
  <c r="F297" i="69"/>
  <c r="E297" i="69"/>
  <c r="AK296" i="69"/>
  <c r="AF296" i="69"/>
  <c r="AC296" i="69"/>
  <c r="H296" i="69"/>
  <c r="G296" i="69"/>
  <c r="F296" i="69"/>
  <c r="E296" i="69"/>
  <c r="AK295" i="69"/>
  <c r="AM295" i="69" s="1"/>
  <c r="AF295" i="69"/>
  <c r="AC295" i="69"/>
  <c r="H295" i="69"/>
  <c r="G295" i="69"/>
  <c r="F295" i="69"/>
  <c r="E295" i="69"/>
  <c r="AK294" i="69"/>
  <c r="AM294" i="69" s="1"/>
  <c r="AF294" i="69"/>
  <c r="AC294" i="69"/>
  <c r="H294" i="69"/>
  <c r="G294" i="69"/>
  <c r="F294" i="69"/>
  <c r="E294" i="69"/>
  <c r="AK293" i="69"/>
  <c r="AL293" i="69" s="1"/>
  <c r="AF293" i="69"/>
  <c r="AC293" i="69"/>
  <c r="H293" i="69"/>
  <c r="G293" i="69"/>
  <c r="F293" i="69"/>
  <c r="E293" i="69"/>
  <c r="AK292" i="69"/>
  <c r="AM292" i="69" s="1"/>
  <c r="AF292" i="69"/>
  <c r="AC292" i="69"/>
  <c r="H292" i="69"/>
  <c r="G292" i="69"/>
  <c r="F292" i="69"/>
  <c r="E292" i="69"/>
  <c r="AK291" i="69"/>
  <c r="AM291" i="69" s="1"/>
  <c r="AF291" i="69"/>
  <c r="AC291" i="69"/>
  <c r="H291" i="69"/>
  <c r="G291" i="69"/>
  <c r="F291" i="69"/>
  <c r="E291" i="69"/>
  <c r="AK290" i="69"/>
  <c r="AM290" i="69" s="1"/>
  <c r="AF290" i="69"/>
  <c r="AC290" i="69"/>
  <c r="H290" i="69"/>
  <c r="G290" i="69"/>
  <c r="F290" i="69"/>
  <c r="E290" i="69"/>
  <c r="AK289" i="69"/>
  <c r="AL289" i="69" s="1"/>
  <c r="AF289" i="69"/>
  <c r="AC289" i="69"/>
  <c r="H289" i="69"/>
  <c r="G289" i="69"/>
  <c r="F289" i="69"/>
  <c r="E289" i="69"/>
  <c r="AK288" i="69"/>
  <c r="AM288" i="69" s="1"/>
  <c r="AF288" i="69"/>
  <c r="AC288" i="69"/>
  <c r="H288" i="69"/>
  <c r="G288" i="69"/>
  <c r="F288" i="69"/>
  <c r="E288" i="69"/>
  <c r="AK287" i="69"/>
  <c r="AM287" i="69" s="1"/>
  <c r="AF287" i="69"/>
  <c r="AC287" i="69"/>
  <c r="H287" i="69"/>
  <c r="G287" i="69"/>
  <c r="F287" i="69"/>
  <c r="E287" i="69"/>
  <c r="AK286" i="69"/>
  <c r="AL286" i="69" s="1"/>
  <c r="AF286" i="69"/>
  <c r="AC286" i="69"/>
  <c r="H286" i="69"/>
  <c r="G286" i="69"/>
  <c r="F286" i="69"/>
  <c r="E286" i="69"/>
  <c r="AK285" i="69"/>
  <c r="AL285" i="69" s="1"/>
  <c r="AF285" i="69"/>
  <c r="AC285" i="69"/>
  <c r="H285" i="69"/>
  <c r="G285" i="69"/>
  <c r="F285" i="69"/>
  <c r="E285" i="69"/>
  <c r="AK284" i="69"/>
  <c r="AM284" i="69" s="1"/>
  <c r="AF284" i="69"/>
  <c r="AC284" i="69"/>
  <c r="H284" i="69"/>
  <c r="G284" i="69"/>
  <c r="F284" i="69"/>
  <c r="E284" i="69"/>
  <c r="AK283" i="69"/>
  <c r="AM283" i="69" s="1"/>
  <c r="AF283" i="69"/>
  <c r="AC283" i="69"/>
  <c r="H283" i="69"/>
  <c r="G283" i="69"/>
  <c r="F283" i="69"/>
  <c r="E283" i="69"/>
  <c r="AK282" i="69"/>
  <c r="AM282" i="69" s="1"/>
  <c r="AF282" i="69"/>
  <c r="AC282" i="69"/>
  <c r="H282" i="69"/>
  <c r="G282" i="69"/>
  <c r="F282" i="69"/>
  <c r="E282" i="69"/>
  <c r="AK281" i="69"/>
  <c r="AL281" i="69" s="1"/>
  <c r="AF281" i="69"/>
  <c r="AC281" i="69"/>
  <c r="H281" i="69"/>
  <c r="G281" i="69"/>
  <c r="F281" i="69"/>
  <c r="E281" i="69"/>
  <c r="AK280" i="69"/>
  <c r="AM280" i="69" s="1"/>
  <c r="AF280" i="69"/>
  <c r="AC280" i="69"/>
  <c r="H280" i="69"/>
  <c r="G280" i="69"/>
  <c r="F280" i="69"/>
  <c r="E280" i="69"/>
  <c r="AK279" i="69"/>
  <c r="AL279" i="69" s="1"/>
  <c r="AF279" i="69"/>
  <c r="AC279" i="69"/>
  <c r="H279" i="69"/>
  <c r="G279" i="69"/>
  <c r="F279" i="69"/>
  <c r="E279" i="69"/>
  <c r="AK278" i="69"/>
  <c r="AM278" i="69" s="1"/>
  <c r="AF278" i="69"/>
  <c r="AC278" i="69"/>
  <c r="H278" i="69"/>
  <c r="G278" i="69"/>
  <c r="F278" i="69"/>
  <c r="E278" i="69"/>
  <c r="AK277" i="69"/>
  <c r="AL277" i="69" s="1"/>
  <c r="AF277" i="69"/>
  <c r="AC277" i="69"/>
  <c r="H277" i="69"/>
  <c r="G277" i="69"/>
  <c r="F277" i="69"/>
  <c r="E277" i="69"/>
  <c r="AK276" i="69"/>
  <c r="AM276" i="69" s="1"/>
  <c r="AF276" i="69"/>
  <c r="AC276" i="69"/>
  <c r="H276" i="69"/>
  <c r="G276" i="69"/>
  <c r="F276" i="69"/>
  <c r="E276" i="69"/>
  <c r="AK275" i="69"/>
  <c r="AM275" i="69" s="1"/>
  <c r="AF275" i="69"/>
  <c r="AC275" i="69"/>
  <c r="H275" i="69"/>
  <c r="G275" i="69"/>
  <c r="F275" i="69"/>
  <c r="E275" i="69"/>
  <c r="AK274" i="69"/>
  <c r="AM274" i="69" s="1"/>
  <c r="AF274" i="69"/>
  <c r="AC274" i="69"/>
  <c r="H274" i="69"/>
  <c r="G274" i="69"/>
  <c r="F274" i="69"/>
  <c r="E274" i="69"/>
  <c r="AK273" i="69"/>
  <c r="AL273" i="69" s="1"/>
  <c r="AF273" i="69"/>
  <c r="AC273" i="69"/>
  <c r="H273" i="69"/>
  <c r="G273" i="69"/>
  <c r="F273" i="69"/>
  <c r="E273" i="69"/>
  <c r="AJ259" i="69"/>
  <c r="AI259" i="69"/>
  <c r="AH259" i="69"/>
  <c r="AE259" i="69"/>
  <c r="X259" i="69"/>
  <c r="W259" i="69"/>
  <c r="V259" i="69"/>
  <c r="U259" i="69"/>
  <c r="T259" i="69"/>
  <c r="S259" i="69"/>
  <c r="R259" i="69"/>
  <c r="Q259" i="69"/>
  <c r="P259" i="69"/>
  <c r="O259" i="69"/>
  <c r="N259" i="69"/>
  <c r="M259" i="69"/>
  <c r="AK258" i="69"/>
  <c r="AM258" i="69" s="1"/>
  <c r="AF258" i="69"/>
  <c r="AC258" i="69"/>
  <c r="H258" i="69"/>
  <c r="G258" i="69"/>
  <c r="F258" i="69"/>
  <c r="E258" i="69"/>
  <c r="AK257" i="69"/>
  <c r="AL257" i="69" s="1"/>
  <c r="AF257" i="69"/>
  <c r="AC257" i="69"/>
  <c r="H257" i="69"/>
  <c r="G257" i="69"/>
  <c r="F257" i="69"/>
  <c r="E257" i="69"/>
  <c r="AK256" i="69"/>
  <c r="AM256" i="69" s="1"/>
  <c r="AF256" i="69"/>
  <c r="AC256" i="69"/>
  <c r="H256" i="69"/>
  <c r="G256" i="69"/>
  <c r="F256" i="69"/>
  <c r="E256" i="69"/>
  <c r="AK255" i="69"/>
  <c r="AM255" i="69" s="1"/>
  <c r="AF255" i="69"/>
  <c r="AC255" i="69"/>
  <c r="H255" i="69"/>
  <c r="G255" i="69"/>
  <c r="F255" i="69"/>
  <c r="E255" i="69"/>
  <c r="AK254" i="69"/>
  <c r="AM254" i="69" s="1"/>
  <c r="AF254" i="69"/>
  <c r="AF259" i="69" s="1"/>
  <c r="AC254" i="69"/>
  <c r="H254" i="69"/>
  <c r="G254" i="69"/>
  <c r="F254" i="69"/>
  <c r="E254" i="69"/>
  <c r="AL253" i="69"/>
  <c r="AM253" i="69" s="1"/>
  <c r="AG253" i="69"/>
  <c r="AD253" i="69"/>
  <c r="Z253" i="69"/>
  <c r="H253" i="69"/>
  <c r="G253" i="69"/>
  <c r="F253" i="69"/>
  <c r="E253" i="69"/>
  <c r="AL252" i="69"/>
  <c r="AN252" i="69" s="1"/>
  <c r="AG252" i="69"/>
  <c r="AD252" i="69"/>
  <c r="Z252" i="69"/>
  <c r="H252" i="69"/>
  <c r="G252" i="69"/>
  <c r="F252" i="69"/>
  <c r="E252" i="69"/>
  <c r="AL251" i="69"/>
  <c r="AM251" i="69" s="1"/>
  <c r="AG251" i="69"/>
  <c r="AD251" i="69"/>
  <c r="Z251" i="69"/>
  <c r="H251" i="69"/>
  <c r="G251" i="69"/>
  <c r="F251" i="69"/>
  <c r="E251" i="69"/>
  <c r="AL250" i="69"/>
  <c r="AM250" i="69" s="1"/>
  <c r="AG250" i="69"/>
  <c r="AD250" i="69"/>
  <c r="Z250" i="69"/>
  <c r="H250" i="69"/>
  <c r="G250" i="69"/>
  <c r="F250" i="69"/>
  <c r="E250" i="69"/>
  <c r="AL249" i="69"/>
  <c r="AM249" i="69" s="1"/>
  <c r="AG249" i="69"/>
  <c r="AD249" i="69"/>
  <c r="Z249" i="69"/>
  <c r="H249" i="69"/>
  <c r="G249" i="69"/>
  <c r="F249" i="69"/>
  <c r="E249" i="69"/>
  <c r="AL248" i="69"/>
  <c r="AM248" i="69" s="1"/>
  <c r="AG248" i="69"/>
  <c r="AD248" i="69"/>
  <c r="Z248" i="69"/>
  <c r="H248" i="69"/>
  <c r="G248" i="69"/>
  <c r="F248" i="69"/>
  <c r="E248" i="69"/>
  <c r="AL247" i="69"/>
  <c r="AM247" i="69" s="1"/>
  <c r="AG247" i="69"/>
  <c r="AD247" i="69"/>
  <c r="Z247" i="69"/>
  <c r="H247" i="69"/>
  <c r="G247" i="69"/>
  <c r="F247" i="69"/>
  <c r="E247" i="69"/>
  <c r="AL246" i="69"/>
  <c r="AN246" i="69" s="1"/>
  <c r="AG246" i="69"/>
  <c r="AD246" i="69"/>
  <c r="Z246" i="69"/>
  <c r="H246" i="69"/>
  <c r="G246" i="69"/>
  <c r="F246" i="69"/>
  <c r="E246" i="69"/>
  <c r="AL245" i="69"/>
  <c r="AM245" i="69" s="1"/>
  <c r="AG245" i="69"/>
  <c r="AD245" i="69"/>
  <c r="Z245" i="69"/>
  <c r="H245" i="69"/>
  <c r="G245" i="69"/>
  <c r="F245" i="69"/>
  <c r="E245" i="69"/>
  <c r="AL244" i="69"/>
  <c r="AN244" i="69" s="1"/>
  <c r="AG244" i="69"/>
  <c r="AD244" i="69"/>
  <c r="Z244" i="69"/>
  <c r="H244" i="69"/>
  <c r="G244" i="69"/>
  <c r="F244" i="69"/>
  <c r="E244" i="69"/>
  <c r="AL243" i="69"/>
  <c r="AM243" i="69" s="1"/>
  <c r="AG243" i="69"/>
  <c r="AD243" i="69"/>
  <c r="Z243" i="69"/>
  <c r="H243" i="69"/>
  <c r="G243" i="69"/>
  <c r="F243" i="69"/>
  <c r="E243" i="69"/>
  <c r="AL242" i="69"/>
  <c r="AN242" i="69" s="1"/>
  <c r="AG242" i="69"/>
  <c r="AD242" i="69"/>
  <c r="Z242" i="69"/>
  <c r="H242" i="69"/>
  <c r="G242" i="69"/>
  <c r="F242" i="69"/>
  <c r="E242" i="69"/>
  <c r="AL241" i="69"/>
  <c r="AM241" i="69" s="1"/>
  <c r="AG241" i="69"/>
  <c r="AD241" i="69"/>
  <c r="Z241" i="69"/>
  <c r="H241" i="69"/>
  <c r="G241" i="69"/>
  <c r="F241" i="69"/>
  <c r="E241" i="69"/>
  <c r="AL240" i="69"/>
  <c r="AM240" i="69" s="1"/>
  <c r="AG240" i="69"/>
  <c r="AD240" i="69"/>
  <c r="Z240" i="69"/>
  <c r="H240" i="69"/>
  <c r="G240" i="69"/>
  <c r="F240" i="69"/>
  <c r="E240" i="69"/>
  <c r="AL239" i="69"/>
  <c r="AM239" i="69" s="1"/>
  <c r="AG239" i="69"/>
  <c r="AD239" i="69"/>
  <c r="Z239" i="69"/>
  <c r="H239" i="69"/>
  <c r="G239" i="69"/>
  <c r="F239" i="69"/>
  <c r="E239" i="69"/>
  <c r="AL238" i="69"/>
  <c r="AN238" i="69" s="1"/>
  <c r="AG238" i="69"/>
  <c r="AD238" i="69"/>
  <c r="Z238" i="69"/>
  <c r="H238" i="69"/>
  <c r="G238" i="69"/>
  <c r="F238" i="69"/>
  <c r="E238" i="69"/>
  <c r="AL237" i="69"/>
  <c r="AM237" i="69" s="1"/>
  <c r="AG237" i="69"/>
  <c r="AD237" i="69"/>
  <c r="Z237" i="69"/>
  <c r="H237" i="69"/>
  <c r="G237" i="69"/>
  <c r="F237" i="69"/>
  <c r="E237" i="69"/>
  <c r="AL236" i="69"/>
  <c r="AN236" i="69" s="1"/>
  <c r="AG236" i="69"/>
  <c r="AD236" i="69"/>
  <c r="Z236" i="69"/>
  <c r="H236" i="69"/>
  <c r="G236" i="69"/>
  <c r="F236" i="69"/>
  <c r="E236" i="69"/>
  <c r="AL235" i="69"/>
  <c r="AM235" i="69" s="1"/>
  <c r="AG235" i="69"/>
  <c r="AD235" i="69"/>
  <c r="Z235" i="69"/>
  <c r="H235" i="69"/>
  <c r="G235" i="69"/>
  <c r="F235" i="69"/>
  <c r="E235" i="69"/>
  <c r="AL234" i="69"/>
  <c r="AM234" i="69" s="1"/>
  <c r="AG234" i="69"/>
  <c r="AD234" i="69"/>
  <c r="Z234" i="69"/>
  <c r="H234" i="69"/>
  <c r="G234" i="69"/>
  <c r="F234" i="69"/>
  <c r="E234" i="69"/>
  <c r="AL233" i="69"/>
  <c r="AM233" i="69" s="1"/>
  <c r="AG233" i="69"/>
  <c r="AD233" i="69"/>
  <c r="Z233" i="69"/>
  <c r="H233" i="69"/>
  <c r="G233" i="69"/>
  <c r="F233" i="69"/>
  <c r="E233" i="69"/>
  <c r="AD232" i="69"/>
  <c r="Z232" i="69"/>
  <c r="AN232" i="69" s="1"/>
  <c r="Y232" i="69"/>
  <c r="Z231" i="69"/>
  <c r="AN231" i="69" s="1"/>
  <c r="H231" i="69"/>
  <c r="G231" i="69"/>
  <c r="F231" i="69"/>
  <c r="E231" i="69"/>
  <c r="Z230" i="69"/>
  <c r="AN230" i="69" s="1"/>
  <c r="Y230" i="69"/>
  <c r="AM230" i="69" s="1"/>
  <c r="H230" i="69"/>
  <c r="G230" i="69"/>
  <c r="F230" i="69"/>
  <c r="E230" i="69"/>
  <c r="AL229" i="69"/>
  <c r="Z229" i="69"/>
  <c r="AN229" i="69" s="1"/>
  <c r="Y229" i="69"/>
  <c r="H229" i="69"/>
  <c r="G229" i="69"/>
  <c r="F229" i="69"/>
  <c r="E229" i="69"/>
  <c r="AL228" i="69"/>
  <c r="Z228" i="69"/>
  <c r="AN228" i="69" s="1"/>
  <c r="Y228" i="69"/>
  <c r="AG228" i="69" s="1"/>
  <c r="H228" i="69"/>
  <c r="G228" i="69"/>
  <c r="F228" i="69"/>
  <c r="E228" i="69"/>
  <c r="AL227" i="69"/>
  <c r="Z227" i="69"/>
  <c r="Y227" i="69"/>
  <c r="H227" i="69"/>
  <c r="G227" i="69"/>
  <c r="F227" i="69"/>
  <c r="E227" i="69"/>
  <c r="AL226" i="69"/>
  <c r="Z226" i="69"/>
  <c r="Y226" i="69"/>
  <c r="AG226" i="69" s="1"/>
  <c r="H226" i="69"/>
  <c r="G226" i="69"/>
  <c r="F226" i="69"/>
  <c r="E226" i="69"/>
  <c r="Z225" i="69"/>
  <c r="AN225" i="69" s="1"/>
  <c r="Y225" i="69"/>
  <c r="AM225" i="69" s="1"/>
  <c r="H225" i="69"/>
  <c r="G225" i="69"/>
  <c r="F225" i="69"/>
  <c r="E225" i="69"/>
  <c r="AL224" i="69"/>
  <c r="Z224" i="69"/>
  <c r="Y224" i="69"/>
  <c r="H224" i="69"/>
  <c r="G224" i="69"/>
  <c r="F224" i="69"/>
  <c r="E224" i="69"/>
  <c r="AL223" i="69"/>
  <c r="Z223" i="69"/>
  <c r="Y223" i="69"/>
  <c r="AG223" i="69" s="1"/>
  <c r="H223" i="69"/>
  <c r="G223" i="69"/>
  <c r="F223" i="69"/>
  <c r="E223" i="69"/>
  <c r="AL222" i="69"/>
  <c r="Z222" i="69"/>
  <c r="AN222" i="69" s="1"/>
  <c r="Y222" i="69"/>
  <c r="AG222" i="69" s="1"/>
  <c r="H222" i="69"/>
  <c r="G222" i="69"/>
  <c r="F222" i="69"/>
  <c r="E222" i="69"/>
  <c r="AL221" i="69"/>
  <c r="Z221" i="69"/>
  <c r="AN221" i="69" s="1"/>
  <c r="Y221" i="69"/>
  <c r="AG221" i="69" s="1"/>
  <c r="H221" i="69"/>
  <c r="G221" i="69"/>
  <c r="F221" i="69"/>
  <c r="E221" i="69"/>
  <c r="AL220" i="69"/>
  <c r="Z220" i="69"/>
  <c r="Y220" i="69"/>
  <c r="H220" i="69"/>
  <c r="AL219" i="69"/>
  <c r="Z219" i="69"/>
  <c r="Y219" i="69"/>
  <c r="H219" i="69"/>
  <c r="AL218" i="69"/>
  <c r="Z218" i="69"/>
  <c r="Y218" i="69"/>
  <c r="H218" i="69"/>
  <c r="AL217" i="69"/>
  <c r="Z217" i="69"/>
  <c r="Y217" i="69"/>
  <c r="H217" i="69"/>
  <c r="AL216" i="69"/>
  <c r="Z216" i="69"/>
  <c r="Y216" i="69"/>
  <c r="AG216" i="69" s="1"/>
  <c r="H216" i="69"/>
  <c r="G216" i="69"/>
  <c r="F216" i="69"/>
  <c r="E216" i="69"/>
  <c r="AL215" i="69"/>
  <c r="AM215" i="69" s="1"/>
  <c r="Z215" i="69"/>
  <c r="Y215" i="69"/>
  <c r="AG215" i="69" s="1"/>
  <c r="H215" i="69"/>
  <c r="G215" i="69"/>
  <c r="F215" i="69"/>
  <c r="E215" i="69"/>
  <c r="AL214" i="69"/>
  <c r="AM214" i="69" s="1"/>
  <c r="Z214" i="69"/>
  <c r="Y214" i="69"/>
  <c r="AG214" i="69" s="1"/>
  <c r="H214" i="69"/>
  <c r="G214" i="69"/>
  <c r="F214" i="69"/>
  <c r="E214" i="69"/>
  <c r="AL213" i="69"/>
  <c r="Z213" i="69"/>
  <c r="AN213" i="69" s="1"/>
  <c r="Y213" i="69"/>
  <c r="AG213" i="69" s="1"/>
  <c r="H213" i="69"/>
  <c r="G213" i="69"/>
  <c r="F213" i="69"/>
  <c r="E213" i="69"/>
  <c r="AL212" i="69"/>
  <c r="Z212" i="69"/>
  <c r="Y212" i="69"/>
  <c r="AG212" i="69" s="1"/>
  <c r="H212" i="69"/>
  <c r="G212" i="69"/>
  <c r="F212" i="69"/>
  <c r="E212" i="69"/>
  <c r="AL211" i="69"/>
  <c r="Z211" i="69"/>
  <c r="Y211" i="69"/>
  <c r="AG211" i="69" s="1"/>
  <c r="H211" i="69"/>
  <c r="G211" i="69"/>
  <c r="F211" i="69"/>
  <c r="E211" i="69"/>
  <c r="AL210" i="69"/>
  <c r="Z210" i="69"/>
  <c r="AN210" i="69" s="1"/>
  <c r="Y210" i="69"/>
  <c r="AG210" i="69" s="1"/>
  <c r="H210" i="69"/>
  <c r="G210" i="69"/>
  <c r="F210" i="69"/>
  <c r="E210" i="69"/>
  <c r="AL209" i="69"/>
  <c r="Z209" i="69"/>
  <c r="Y209" i="69"/>
  <c r="AG209" i="69" s="1"/>
  <c r="H209" i="69"/>
  <c r="G209" i="69"/>
  <c r="F209" i="69"/>
  <c r="E209" i="69"/>
  <c r="X195" i="69"/>
  <c r="W195" i="69"/>
  <c r="V195" i="69"/>
  <c r="U195" i="69"/>
  <c r="T195" i="69"/>
  <c r="S195" i="69"/>
  <c r="R195" i="69"/>
  <c r="Q195" i="69"/>
  <c r="P195" i="69"/>
  <c r="O195" i="69"/>
  <c r="N195" i="69"/>
  <c r="M195" i="69"/>
  <c r="Z194" i="69"/>
  <c r="AN194" i="69" s="1"/>
  <c r="Z193" i="69"/>
  <c r="AN193" i="69" s="1"/>
  <c r="Z192" i="69"/>
  <c r="AN192" i="69" s="1"/>
  <c r="E192" i="69"/>
  <c r="Z191" i="69"/>
  <c r="AN191" i="69" s="1"/>
  <c r="E191" i="69"/>
  <c r="Z190" i="69"/>
  <c r="AN190" i="69" s="1"/>
  <c r="E190" i="69"/>
  <c r="AC189" i="69"/>
  <c r="Z189" i="69"/>
  <c r="AN189" i="69" s="1"/>
  <c r="Y189" i="69"/>
  <c r="H189" i="69"/>
  <c r="G189" i="69"/>
  <c r="F189" i="69"/>
  <c r="E189" i="69"/>
  <c r="AL188" i="69"/>
  <c r="AC188" i="69"/>
  <c r="Z188" i="69"/>
  <c r="Y188" i="69"/>
  <c r="H188" i="69"/>
  <c r="G188" i="69"/>
  <c r="F188" i="69"/>
  <c r="E188" i="69"/>
  <c r="AL187" i="69"/>
  <c r="AC187" i="69"/>
  <c r="Z187" i="69"/>
  <c r="Y187" i="69"/>
  <c r="H187" i="69"/>
  <c r="G187" i="69"/>
  <c r="F187" i="69"/>
  <c r="E187" i="69"/>
  <c r="AL186" i="69"/>
  <c r="AC186" i="69"/>
  <c r="Z186" i="69"/>
  <c r="Y186" i="69"/>
  <c r="H186" i="69"/>
  <c r="G186" i="69"/>
  <c r="F186" i="69"/>
  <c r="E186" i="69"/>
  <c r="AL185" i="69"/>
  <c r="AC185" i="69"/>
  <c r="Z185" i="69"/>
  <c r="Y185" i="69"/>
  <c r="H185" i="69"/>
  <c r="G185" i="69"/>
  <c r="F185" i="69"/>
  <c r="E185" i="69"/>
  <c r="AL184" i="69"/>
  <c r="AC184" i="69"/>
  <c r="Z184" i="69"/>
  <c r="Y184" i="69"/>
  <c r="H184" i="69"/>
  <c r="G184" i="69"/>
  <c r="F184" i="69"/>
  <c r="E184" i="69"/>
  <c r="AL183" i="69"/>
  <c r="AC183" i="69"/>
  <c r="Z183" i="69"/>
  <c r="Y183" i="69"/>
  <c r="H183" i="69"/>
  <c r="G183" i="69"/>
  <c r="F183" i="69"/>
  <c r="E183" i="69"/>
  <c r="AL182" i="69"/>
  <c r="AC182" i="69"/>
  <c r="Z182" i="69"/>
  <c r="Y182" i="69"/>
  <c r="H182" i="69"/>
  <c r="G182" i="69"/>
  <c r="F182" i="69"/>
  <c r="E182" i="69"/>
  <c r="AL181" i="69"/>
  <c r="AC181" i="69"/>
  <c r="Z181" i="69"/>
  <c r="Y181" i="69"/>
  <c r="H181" i="69"/>
  <c r="G181" i="69"/>
  <c r="F181" i="69"/>
  <c r="E181" i="69"/>
  <c r="AL180" i="69"/>
  <c r="AC180" i="69"/>
  <c r="Z180" i="69"/>
  <c r="Y180" i="69"/>
  <c r="H180" i="69"/>
  <c r="G180" i="69"/>
  <c r="F180" i="69"/>
  <c r="E180" i="69"/>
  <c r="AC179" i="69"/>
  <c r="Z179" i="69"/>
  <c r="AN179" i="69" s="1"/>
  <c r="Y179" i="69"/>
  <c r="H179" i="69"/>
  <c r="G179" i="69"/>
  <c r="F179" i="69"/>
  <c r="E179" i="69"/>
  <c r="AL178" i="69"/>
  <c r="AC178" i="69"/>
  <c r="Z178" i="69"/>
  <c r="Y178" i="69"/>
  <c r="H178" i="69"/>
  <c r="G178" i="69"/>
  <c r="F178" i="69"/>
  <c r="E178" i="69"/>
  <c r="AL177" i="69"/>
  <c r="AC177" i="69"/>
  <c r="Z177" i="69"/>
  <c r="Y177" i="69"/>
  <c r="H177" i="69"/>
  <c r="G177" i="69"/>
  <c r="F177" i="69"/>
  <c r="E177" i="69"/>
  <c r="AC176" i="69"/>
  <c r="Z176" i="69"/>
  <c r="AN176" i="69" s="1"/>
  <c r="Y176" i="69"/>
  <c r="H176" i="69"/>
  <c r="G176" i="69"/>
  <c r="F176" i="69"/>
  <c r="E176" i="69"/>
  <c r="AL175" i="69"/>
  <c r="AC175" i="69"/>
  <c r="Z175" i="69"/>
  <c r="Y175" i="69"/>
  <c r="H175" i="69"/>
  <c r="G175" i="69"/>
  <c r="F175" i="69"/>
  <c r="E175" i="69"/>
  <c r="AL174" i="69"/>
  <c r="AC174" i="69"/>
  <c r="Z174" i="69"/>
  <c r="Y174" i="69"/>
  <c r="H174" i="69"/>
  <c r="G174" i="69"/>
  <c r="F174" i="69"/>
  <c r="E174" i="69"/>
  <c r="AL173" i="69"/>
  <c r="AC173" i="69"/>
  <c r="Z173" i="69"/>
  <c r="Y173" i="69"/>
  <c r="H173" i="69"/>
  <c r="G173" i="69"/>
  <c r="F173" i="69"/>
  <c r="E173" i="69"/>
  <c r="AC172" i="69"/>
  <c r="Z172" i="69"/>
  <c r="AN172" i="69" s="1"/>
  <c r="Y172" i="69"/>
  <c r="H172" i="69"/>
  <c r="G172" i="69"/>
  <c r="F172" i="69"/>
  <c r="E172" i="69"/>
  <c r="AL171" i="69"/>
  <c r="AC171" i="69"/>
  <c r="Z171" i="69"/>
  <c r="Y171" i="69"/>
  <c r="H171" i="69"/>
  <c r="G171" i="69"/>
  <c r="F171" i="69"/>
  <c r="E171" i="69"/>
  <c r="AL170" i="69"/>
  <c r="AC170" i="69"/>
  <c r="Z170" i="69"/>
  <c r="Y170" i="69"/>
  <c r="H170" i="69"/>
  <c r="G170" i="69"/>
  <c r="F170" i="69"/>
  <c r="E170" i="69"/>
  <c r="AL169" i="69"/>
  <c r="AC169" i="69"/>
  <c r="Z169" i="69"/>
  <c r="Y169" i="69"/>
  <c r="H169" i="69"/>
  <c r="G169" i="69"/>
  <c r="F169" i="69"/>
  <c r="E169" i="69"/>
  <c r="AL168" i="69"/>
  <c r="AC168" i="69"/>
  <c r="Z168" i="69"/>
  <c r="Y168" i="69"/>
  <c r="H168" i="69"/>
  <c r="G168" i="69"/>
  <c r="F168" i="69"/>
  <c r="E168" i="69"/>
  <c r="AL167" i="69"/>
  <c r="AC167" i="69"/>
  <c r="Z167" i="69"/>
  <c r="Y167" i="69"/>
  <c r="H167" i="69"/>
  <c r="G167" i="69"/>
  <c r="F167" i="69"/>
  <c r="E167" i="69"/>
  <c r="AL166" i="69"/>
  <c r="AC166" i="69"/>
  <c r="Z166" i="69"/>
  <c r="Y166" i="69"/>
  <c r="H166" i="69"/>
  <c r="G166" i="69"/>
  <c r="F166" i="69"/>
  <c r="E166" i="69"/>
  <c r="AL165" i="69"/>
  <c r="AC165" i="69"/>
  <c r="Z165" i="69"/>
  <c r="Y165" i="69"/>
  <c r="H165" i="69"/>
  <c r="G165" i="69"/>
  <c r="F165" i="69"/>
  <c r="E165" i="69"/>
  <c r="AL164" i="69"/>
  <c r="AC164" i="69"/>
  <c r="Z164" i="69"/>
  <c r="Y164" i="69"/>
  <c r="H164" i="69"/>
  <c r="G164" i="69"/>
  <c r="F164" i="69"/>
  <c r="E164" i="69"/>
  <c r="AL163" i="69"/>
  <c r="AC163" i="69"/>
  <c r="Z163" i="69"/>
  <c r="Y163" i="69"/>
  <c r="H163" i="69"/>
  <c r="G163" i="69"/>
  <c r="F163" i="69"/>
  <c r="E163" i="69"/>
  <c r="AL162" i="69"/>
  <c r="AC162" i="69"/>
  <c r="Z162" i="69"/>
  <c r="Y162" i="69"/>
  <c r="H162" i="69"/>
  <c r="G162" i="69"/>
  <c r="F162" i="69"/>
  <c r="E162" i="69"/>
  <c r="AL161" i="69"/>
  <c r="AC161" i="69"/>
  <c r="Z161" i="69"/>
  <c r="Y161" i="69"/>
  <c r="H161" i="69"/>
  <c r="G161" i="69"/>
  <c r="F161" i="69"/>
  <c r="E161" i="69"/>
  <c r="AL160" i="69"/>
  <c r="AC160" i="69"/>
  <c r="Z160" i="69"/>
  <c r="Y160" i="69"/>
  <c r="H160" i="69"/>
  <c r="G160" i="69"/>
  <c r="F160" i="69"/>
  <c r="E160" i="69"/>
  <c r="AL159" i="69"/>
  <c r="AC159" i="69"/>
  <c r="Z159" i="69"/>
  <c r="Y159" i="69"/>
  <c r="H159" i="69"/>
  <c r="G159" i="69"/>
  <c r="F159" i="69"/>
  <c r="E159" i="69"/>
  <c r="AL158" i="69"/>
  <c r="AC158" i="69"/>
  <c r="Z158" i="69"/>
  <c r="Y158" i="69"/>
  <c r="H158" i="69"/>
  <c r="G158" i="69"/>
  <c r="F158" i="69"/>
  <c r="E158" i="69"/>
  <c r="AL157" i="69"/>
  <c r="AC157" i="69"/>
  <c r="Z157" i="69"/>
  <c r="Y157" i="69"/>
  <c r="H157" i="69"/>
  <c r="G157" i="69"/>
  <c r="F157" i="69"/>
  <c r="E157" i="69"/>
  <c r="AL156" i="69"/>
  <c r="AC156" i="69"/>
  <c r="Z156" i="69"/>
  <c r="Y156" i="69"/>
  <c r="V10" i="69" s="1"/>
  <c r="H156" i="69"/>
  <c r="G156" i="69"/>
  <c r="F156" i="69"/>
  <c r="E156" i="69"/>
  <c r="AA155" i="69"/>
  <c r="AC155" i="69" s="1"/>
  <c r="Z155" i="69"/>
  <c r="AN155" i="69" s="1"/>
  <c r="Y155" i="69"/>
  <c r="H155" i="69"/>
  <c r="G155" i="69"/>
  <c r="F155" i="69"/>
  <c r="E155" i="69"/>
  <c r="AL154" i="69"/>
  <c r="AA154" i="69"/>
  <c r="AC154" i="69" s="1"/>
  <c r="Z154" i="69"/>
  <c r="Y154" i="69"/>
  <c r="H154" i="69"/>
  <c r="G154" i="69"/>
  <c r="F154" i="69"/>
  <c r="E154" i="69"/>
  <c r="AL153" i="69"/>
  <c r="AA153" i="69"/>
  <c r="AC153" i="69" s="1"/>
  <c r="Z153" i="69"/>
  <c r="Y153" i="69"/>
  <c r="H153" i="69"/>
  <c r="G153" i="69"/>
  <c r="F153" i="69"/>
  <c r="E153" i="69"/>
  <c r="AL152" i="69"/>
  <c r="AA152" i="69"/>
  <c r="AC152" i="69" s="1"/>
  <c r="Z152" i="69"/>
  <c r="Y152" i="69"/>
  <c r="H152" i="69"/>
  <c r="G152" i="69"/>
  <c r="F152" i="69"/>
  <c r="E152" i="69"/>
  <c r="AA151" i="69"/>
  <c r="AC151" i="69" s="1"/>
  <c r="H151" i="69"/>
  <c r="G151" i="69"/>
  <c r="F151" i="69"/>
  <c r="E151" i="69"/>
  <c r="AA133" i="69"/>
  <c r="Z133" i="69"/>
  <c r="Y133" i="69"/>
  <c r="X133" i="69"/>
  <c r="W133" i="69"/>
  <c r="V133" i="69"/>
  <c r="U133" i="69"/>
  <c r="T133" i="69"/>
  <c r="S133" i="69"/>
  <c r="H132" i="69"/>
  <c r="G132" i="69"/>
  <c r="F132" i="69"/>
  <c r="H131" i="69"/>
  <c r="G131" i="69"/>
  <c r="F131" i="69"/>
  <c r="H130" i="69"/>
  <c r="G130" i="69"/>
  <c r="F130" i="69"/>
  <c r="AB129" i="69"/>
  <c r="H129" i="69"/>
  <c r="G129" i="69"/>
  <c r="F129" i="69"/>
  <c r="H128" i="69"/>
  <c r="G128" i="69"/>
  <c r="F128" i="69"/>
  <c r="H127" i="69"/>
  <c r="G127" i="69"/>
  <c r="F127" i="69"/>
  <c r="H126" i="69"/>
  <c r="G126" i="69"/>
  <c r="F126" i="69"/>
  <c r="H125" i="69"/>
  <c r="G125" i="69"/>
  <c r="F125" i="69"/>
  <c r="H124" i="69"/>
  <c r="G124" i="69"/>
  <c r="F124" i="69"/>
  <c r="H123" i="69"/>
  <c r="G123" i="69"/>
  <c r="F123" i="69"/>
  <c r="H122" i="69"/>
  <c r="G122" i="69"/>
  <c r="F122" i="69"/>
  <c r="H121" i="69"/>
  <c r="G121" i="69"/>
  <c r="F121" i="69"/>
  <c r="H120" i="69"/>
  <c r="G120" i="69"/>
  <c r="F120" i="69"/>
  <c r="H119" i="69"/>
  <c r="G119" i="69"/>
  <c r="F119" i="69"/>
  <c r="H118" i="69"/>
  <c r="G118" i="69"/>
  <c r="F118" i="69"/>
  <c r="H117" i="69"/>
  <c r="G117" i="69"/>
  <c r="F117" i="69"/>
  <c r="H116" i="69"/>
  <c r="G116" i="69"/>
  <c r="F116" i="69"/>
  <c r="H115" i="69"/>
  <c r="G115" i="69"/>
  <c r="F115" i="69"/>
  <c r="H114" i="69"/>
  <c r="G114" i="69"/>
  <c r="F114" i="69"/>
  <c r="H113" i="69"/>
  <c r="G113" i="69"/>
  <c r="F113" i="69"/>
  <c r="H112" i="69"/>
  <c r="G112" i="69"/>
  <c r="F112" i="69"/>
  <c r="H111" i="69"/>
  <c r="G111" i="69"/>
  <c r="F111" i="69"/>
  <c r="H110" i="69"/>
  <c r="G110" i="69"/>
  <c r="F110" i="69"/>
  <c r="H109" i="69"/>
  <c r="G109" i="69"/>
  <c r="F109" i="69"/>
  <c r="H108" i="69"/>
  <c r="G108" i="69"/>
  <c r="F108" i="69"/>
  <c r="H107" i="69"/>
  <c r="G107" i="69"/>
  <c r="F107" i="69"/>
  <c r="H106" i="69"/>
  <c r="G106" i="69"/>
  <c r="F106" i="69"/>
  <c r="H105" i="69"/>
  <c r="G105" i="69"/>
  <c r="F105" i="69"/>
  <c r="H104" i="69"/>
  <c r="G104" i="69"/>
  <c r="F104" i="69"/>
  <c r="H103" i="69"/>
  <c r="G103" i="69"/>
  <c r="F103" i="69"/>
  <c r="H102" i="69"/>
  <c r="G102" i="69"/>
  <c r="F102" i="69"/>
  <c r="H101" i="69"/>
  <c r="G101" i="69"/>
  <c r="F101" i="69"/>
  <c r="H100" i="69"/>
  <c r="G100" i="69"/>
  <c r="F100" i="69"/>
  <c r="AB99" i="69"/>
  <c r="H99" i="69"/>
  <c r="G99" i="69"/>
  <c r="F99" i="69"/>
  <c r="AA89" i="69"/>
  <c r="Z89" i="69"/>
  <c r="W89" i="69"/>
  <c r="V89" i="69"/>
  <c r="U89" i="69"/>
  <c r="T89" i="69"/>
  <c r="S89" i="69"/>
  <c r="AB88" i="69"/>
  <c r="AB87" i="69"/>
  <c r="AB86" i="69"/>
  <c r="AB85" i="69"/>
  <c r="AB84" i="69"/>
  <c r="AB83" i="69"/>
  <c r="AB82" i="69"/>
  <c r="AB81" i="69"/>
  <c r="H81" i="69"/>
  <c r="G81" i="69"/>
  <c r="AB80" i="69"/>
  <c r="H80" i="69"/>
  <c r="G80" i="69"/>
  <c r="F80" i="69"/>
  <c r="AB79" i="69"/>
  <c r="H79" i="69"/>
  <c r="G79" i="69"/>
  <c r="F79" i="69"/>
  <c r="AB78" i="69"/>
  <c r="H78" i="69"/>
  <c r="G78" i="69"/>
  <c r="F78" i="69"/>
  <c r="AB77" i="69"/>
  <c r="H77" i="69"/>
  <c r="G77" i="69"/>
  <c r="F77" i="69"/>
  <c r="AB76" i="69"/>
  <c r="H76" i="69"/>
  <c r="G76" i="69"/>
  <c r="F76" i="69"/>
  <c r="AB75" i="69"/>
  <c r="H75" i="69"/>
  <c r="G75" i="69"/>
  <c r="F75" i="69"/>
  <c r="AB74" i="69"/>
  <c r="H74" i="69"/>
  <c r="G74" i="69"/>
  <c r="F74" i="69"/>
  <c r="AB73" i="69"/>
  <c r="H73" i="69"/>
  <c r="G73" i="69"/>
  <c r="F73" i="69"/>
  <c r="AB72" i="69"/>
  <c r="H72" i="69"/>
  <c r="G72" i="69"/>
  <c r="F72" i="69"/>
  <c r="AB71" i="69"/>
  <c r="H71" i="69"/>
  <c r="G71" i="69"/>
  <c r="F71" i="69"/>
  <c r="AB70" i="69"/>
  <c r="H70" i="69"/>
  <c r="G70" i="69"/>
  <c r="F70" i="69"/>
  <c r="AB69" i="69"/>
  <c r="H69" i="69"/>
  <c r="G69" i="69"/>
  <c r="F69" i="69"/>
  <c r="AB68" i="69"/>
  <c r="H68" i="69"/>
  <c r="G68" i="69"/>
  <c r="F68" i="69"/>
  <c r="AB67" i="69"/>
  <c r="H67" i="69"/>
  <c r="G67" i="69"/>
  <c r="F67" i="69"/>
  <c r="AB66" i="69"/>
  <c r="H66" i="69"/>
  <c r="G66" i="69"/>
  <c r="F66" i="69"/>
  <c r="AB65" i="69"/>
  <c r="H65" i="69"/>
  <c r="G65" i="69"/>
  <c r="F65" i="69"/>
  <c r="AB64" i="69"/>
  <c r="H64" i="69"/>
  <c r="G64" i="69"/>
  <c r="F64" i="69"/>
  <c r="AB63" i="69"/>
  <c r="H63" i="69"/>
  <c r="G63" i="69"/>
  <c r="F63" i="69"/>
  <c r="AB62" i="69"/>
  <c r="H62" i="69"/>
  <c r="G62" i="69"/>
  <c r="F62" i="69"/>
  <c r="AB61" i="69"/>
  <c r="H61" i="69"/>
  <c r="G61" i="69"/>
  <c r="F61" i="69"/>
  <c r="AB60" i="69"/>
  <c r="H60" i="69"/>
  <c r="G60" i="69"/>
  <c r="F60" i="69"/>
  <c r="AB59" i="69"/>
  <c r="H59" i="69"/>
  <c r="G59" i="69"/>
  <c r="F59" i="69"/>
  <c r="AB58" i="69"/>
  <c r="H58" i="69"/>
  <c r="G58" i="69"/>
  <c r="F58" i="69"/>
  <c r="AB57" i="69"/>
  <c r="H57" i="69"/>
  <c r="G57" i="69"/>
  <c r="F57" i="69"/>
  <c r="AB56" i="69"/>
  <c r="H56" i="69"/>
  <c r="G56" i="69"/>
  <c r="F56" i="69"/>
  <c r="AB55" i="69"/>
  <c r="H55" i="69"/>
  <c r="G55" i="69"/>
  <c r="F55" i="69"/>
  <c r="AB54" i="69"/>
  <c r="H54" i="69"/>
  <c r="G54" i="69"/>
  <c r="F54" i="69"/>
  <c r="AA44" i="69"/>
  <c r="Z44" i="69"/>
  <c r="W44" i="69"/>
  <c r="U44" i="69"/>
  <c r="T44" i="69"/>
  <c r="S44" i="69"/>
  <c r="H43" i="69"/>
  <c r="G43" i="69"/>
  <c r="F43" i="69"/>
  <c r="H42" i="69"/>
  <c r="G42" i="69"/>
  <c r="F42" i="69"/>
  <c r="H41" i="69"/>
  <c r="G41" i="69"/>
  <c r="F41" i="69"/>
  <c r="H40" i="69"/>
  <c r="G40" i="69"/>
  <c r="F40" i="69"/>
  <c r="H39" i="69"/>
  <c r="G39" i="69"/>
  <c r="F39" i="69"/>
  <c r="H38" i="69"/>
  <c r="G38" i="69"/>
  <c r="F38" i="69"/>
  <c r="H37" i="69"/>
  <c r="G37" i="69"/>
  <c r="F37" i="69"/>
  <c r="AB36" i="69"/>
  <c r="H36" i="69"/>
  <c r="G36" i="69"/>
  <c r="F36" i="69"/>
  <c r="AB35" i="69"/>
  <c r="H35" i="69"/>
  <c r="G35" i="69"/>
  <c r="F35" i="69"/>
  <c r="AB34" i="69"/>
  <c r="H34" i="69"/>
  <c r="G34" i="69"/>
  <c r="F34" i="69"/>
  <c r="AB33" i="69"/>
  <c r="H33" i="69"/>
  <c r="G33" i="69"/>
  <c r="F33" i="69"/>
  <c r="AB32" i="69"/>
  <c r="H32" i="69"/>
  <c r="G32" i="69"/>
  <c r="F32" i="69"/>
  <c r="AB31" i="69"/>
  <c r="H31" i="69"/>
  <c r="G31" i="69"/>
  <c r="F31" i="69"/>
  <c r="AB30" i="69"/>
  <c r="H30" i="69"/>
  <c r="G30" i="69"/>
  <c r="F30" i="69"/>
  <c r="AB29" i="69"/>
  <c r="H29" i="69"/>
  <c r="G29" i="69"/>
  <c r="F29" i="69"/>
  <c r="H28" i="69"/>
  <c r="G28" i="69"/>
  <c r="F28" i="69"/>
  <c r="AB27" i="69"/>
  <c r="H27" i="69"/>
  <c r="G27" i="69"/>
  <c r="F27" i="69"/>
  <c r="H26" i="69"/>
  <c r="G26" i="69"/>
  <c r="F26" i="69"/>
  <c r="AB25" i="69"/>
  <c r="H25" i="69"/>
  <c r="G25" i="69"/>
  <c r="F25" i="69"/>
  <c r="AB24" i="69"/>
  <c r="H24" i="69"/>
  <c r="G24" i="69"/>
  <c r="F24" i="69"/>
  <c r="AB23" i="69"/>
  <c r="H23" i="69"/>
  <c r="G23" i="69"/>
  <c r="F23" i="69"/>
  <c r="AB22" i="69"/>
  <c r="H22" i="69"/>
  <c r="G22" i="69"/>
  <c r="F22" i="69"/>
  <c r="AB21" i="69"/>
  <c r="H21" i="69"/>
  <c r="G21" i="69"/>
  <c r="F21" i="69"/>
  <c r="AB20" i="69"/>
  <c r="H20" i="69"/>
  <c r="G20" i="69"/>
  <c r="F20" i="69"/>
  <c r="AB19" i="69"/>
  <c r="H19" i="69"/>
  <c r="G19" i="69"/>
  <c r="F19" i="69"/>
  <c r="AB18" i="69"/>
  <c r="H18" i="69"/>
  <c r="G18" i="69"/>
  <c r="F18" i="69"/>
  <c r="AB17" i="69"/>
  <c r="H17" i="69"/>
  <c r="G17" i="69"/>
  <c r="F17" i="69"/>
  <c r="AB16" i="69"/>
  <c r="H16" i="69"/>
  <c r="G16" i="69"/>
  <c r="F16" i="69"/>
  <c r="AB15" i="69"/>
  <c r="H15" i="69"/>
  <c r="G15" i="69"/>
  <c r="F15" i="69"/>
  <c r="AB14" i="69"/>
  <c r="H14" i="69"/>
  <c r="G14" i="69"/>
  <c r="F14" i="69"/>
  <c r="AB13" i="69"/>
  <c r="H13" i="69"/>
  <c r="G13" i="69"/>
  <c r="F13" i="69"/>
  <c r="AB12" i="69"/>
  <c r="H12" i="69"/>
  <c r="G12" i="69"/>
  <c r="F12" i="69"/>
  <c r="AB11" i="69"/>
  <c r="H11" i="69"/>
  <c r="G11" i="69"/>
  <c r="F11" i="69"/>
  <c r="AB10" i="69"/>
  <c r="H10" i="69"/>
  <c r="G10" i="69"/>
  <c r="F10" i="69"/>
  <c r="S150" i="53"/>
  <c r="R142" i="53"/>
  <c r="AM210" i="69" l="1"/>
  <c r="AM222" i="69"/>
  <c r="AM229" i="69"/>
  <c r="AN214" i="69"/>
  <c r="AM212" i="69"/>
  <c r="AM217" i="69"/>
  <c r="AM219" i="69"/>
  <c r="AM224" i="69"/>
  <c r="AM211" i="69"/>
  <c r="AM223" i="69"/>
  <c r="AN173" i="69"/>
  <c r="AN174" i="69"/>
  <c r="AN175" i="69"/>
  <c r="AN156" i="69"/>
  <c r="AN157" i="69"/>
  <c r="AN158" i="69"/>
  <c r="AN159" i="69"/>
  <c r="AN160" i="69"/>
  <c r="AN161" i="69"/>
  <c r="AN162" i="69"/>
  <c r="AN163" i="69"/>
  <c r="AN164" i="69"/>
  <c r="AN165" i="69"/>
  <c r="AN166" i="69"/>
  <c r="AN167" i="69"/>
  <c r="AN168" i="69"/>
  <c r="AN169" i="69"/>
  <c r="AN170" i="69"/>
  <c r="AN171" i="69"/>
  <c r="AM152" i="69"/>
  <c r="AG152" i="69"/>
  <c r="AL195" i="69"/>
  <c r="AM157" i="69"/>
  <c r="AG157" i="69"/>
  <c r="AG161" i="69"/>
  <c r="AM161" i="69"/>
  <c r="AM165" i="69"/>
  <c r="AG165" i="69"/>
  <c r="AM170" i="69"/>
  <c r="AG170" i="69"/>
  <c r="AG154" i="69"/>
  <c r="AM154" i="69"/>
  <c r="AM180" i="69"/>
  <c r="AG180" i="69"/>
  <c r="AM181" i="69"/>
  <c r="AG181" i="69"/>
  <c r="AG182" i="69"/>
  <c r="V25" i="69"/>
  <c r="AM182" i="69"/>
  <c r="AG183" i="69"/>
  <c r="AM183" i="69"/>
  <c r="AG184" i="69"/>
  <c r="AM184" i="69"/>
  <c r="AG185" i="69"/>
  <c r="V23" i="69"/>
  <c r="AM185" i="69"/>
  <c r="AM186" i="69"/>
  <c r="AG186" i="69"/>
  <c r="AG187" i="69"/>
  <c r="AM187" i="69"/>
  <c r="AG188" i="69"/>
  <c r="AM188" i="69"/>
  <c r="AM189" i="69"/>
  <c r="AG189" i="69"/>
  <c r="AG159" i="69"/>
  <c r="AM159" i="69"/>
  <c r="AM163" i="69"/>
  <c r="AG163" i="69"/>
  <c r="AG167" i="69"/>
  <c r="AM167" i="69"/>
  <c r="AM171" i="69"/>
  <c r="AG171" i="69"/>
  <c r="AG177" i="69"/>
  <c r="AM177" i="69"/>
  <c r="V36" i="69"/>
  <c r="AM178" i="69"/>
  <c r="AG178" i="69"/>
  <c r="V34" i="69"/>
  <c r="AM179" i="69"/>
  <c r="AG179" i="69"/>
  <c r="AN180" i="69"/>
  <c r="AN181" i="69"/>
  <c r="AN182" i="69"/>
  <c r="AN183" i="69"/>
  <c r="AN184" i="69"/>
  <c r="AN185" i="69"/>
  <c r="AN186" i="69"/>
  <c r="AN187" i="69"/>
  <c r="AN188" i="69"/>
  <c r="AN212" i="69"/>
  <c r="AM213" i="69"/>
  <c r="AN217" i="69"/>
  <c r="AN219" i="69"/>
  <c r="AN224" i="69"/>
  <c r="V11" i="69"/>
  <c r="AG160" i="69"/>
  <c r="AM160" i="69"/>
  <c r="AG164" i="69"/>
  <c r="AM164" i="69"/>
  <c r="AG168" i="69"/>
  <c r="AM168" i="69"/>
  <c r="AM172" i="69"/>
  <c r="AG172" i="69"/>
  <c r="AM173" i="69"/>
  <c r="AG173" i="69"/>
  <c r="AG174" i="69"/>
  <c r="AM174" i="69"/>
  <c r="AG175" i="69"/>
  <c r="AM175" i="69"/>
  <c r="AG176" i="69"/>
  <c r="AM176" i="69"/>
  <c r="AN177" i="69"/>
  <c r="AN178" i="69"/>
  <c r="AN211" i="69"/>
  <c r="AN223" i="69"/>
  <c r="AM155" i="69"/>
  <c r="AG155" i="69"/>
  <c r="AN152" i="69"/>
  <c r="AN153" i="69"/>
  <c r="AN154" i="69"/>
  <c r="AN216" i="69"/>
  <c r="AN218" i="69"/>
  <c r="AN220" i="69"/>
  <c r="AM221" i="69"/>
  <c r="AN227" i="69"/>
  <c r="AM228" i="69"/>
  <c r="AM158" i="69"/>
  <c r="AG158" i="69"/>
  <c r="AM162" i="69"/>
  <c r="AG162" i="69"/>
  <c r="AG166" i="69"/>
  <c r="AM166" i="69"/>
  <c r="AG169" i="69"/>
  <c r="AM169" i="69"/>
  <c r="V20" i="69"/>
  <c r="AM153" i="69"/>
  <c r="AG153" i="69"/>
  <c r="AN215" i="69"/>
  <c r="AM216" i="69"/>
  <c r="AM218" i="69"/>
  <c r="AM220" i="69"/>
  <c r="AN226" i="69"/>
  <c r="AM227" i="69"/>
  <c r="AG156" i="69"/>
  <c r="AM156" i="69"/>
  <c r="AM209" i="69"/>
  <c r="AN209" i="69"/>
  <c r="AL290" i="69"/>
  <c r="AM299" i="69"/>
  <c r="AL300" i="69"/>
  <c r="AM301" i="69"/>
  <c r="AL302" i="69"/>
  <c r="AL319" i="69"/>
  <c r="AN240" i="69"/>
  <c r="AM246" i="69"/>
  <c r="AN251" i="69"/>
  <c r="AM305" i="69"/>
  <c r="AL306" i="69"/>
  <c r="AN243" i="69"/>
  <c r="AN248" i="69"/>
  <c r="AL255" i="69"/>
  <c r="AM279" i="69"/>
  <c r="AL280" i="69"/>
  <c r="AM281" i="69"/>
  <c r="AL282" i="69"/>
  <c r="AM286" i="69"/>
  <c r="AM285" i="69"/>
  <c r="AL284" i="69"/>
  <c r="AM236" i="69"/>
  <c r="AF323" i="69"/>
  <c r="AL275" i="69"/>
  <c r="AL308" i="69"/>
  <c r="AM309" i="69"/>
  <c r="AL310" i="69"/>
  <c r="AN234" i="69"/>
  <c r="AL294" i="69"/>
  <c r="AB44" i="69"/>
  <c r="AB89" i="69"/>
  <c r="AG259" i="69"/>
  <c r="AN241" i="69"/>
  <c r="AM252" i="69"/>
  <c r="AL254" i="69"/>
  <c r="AL258" i="69"/>
  <c r="AL274" i="69"/>
  <c r="AL278" i="69"/>
  <c r="AM297" i="69"/>
  <c r="AL298" i="69"/>
  <c r="AL318" i="69"/>
  <c r="AM321" i="69"/>
  <c r="AL322" i="69"/>
  <c r="AN235" i="69"/>
  <c r="AN245" i="69"/>
  <c r="AL283" i="69"/>
  <c r="AL291" i="69"/>
  <c r="AL303" i="69"/>
  <c r="AL307" i="69"/>
  <c r="AM313" i="69"/>
  <c r="AL314" i="69"/>
  <c r="AM238" i="69"/>
  <c r="AN250" i="69"/>
  <c r="Z195" i="69"/>
  <c r="Y195" i="69"/>
  <c r="AM312" i="69"/>
  <c r="AL312" i="69"/>
  <c r="AM242" i="69"/>
  <c r="AN247" i="69"/>
  <c r="AK259" i="69"/>
  <c r="AL287" i="69"/>
  <c r="AL311" i="69"/>
  <c r="AL315" i="69"/>
  <c r="AN237" i="69"/>
  <c r="AN253" i="69"/>
  <c r="Y259" i="69"/>
  <c r="AM273" i="69"/>
  <c r="AL288" i="69"/>
  <c r="AM289" i="69"/>
  <c r="AL316" i="69"/>
  <c r="AM317" i="69"/>
  <c r="AM320" i="69"/>
  <c r="AL320" i="69"/>
  <c r="AB133" i="69"/>
  <c r="AN233" i="69"/>
  <c r="AM244" i="69"/>
  <c r="AN249" i="69"/>
  <c r="AL256" i="69"/>
  <c r="AM257" i="69"/>
  <c r="AL276" i="69"/>
  <c r="AM277" i="69"/>
  <c r="AL292" i="69"/>
  <c r="AM293" i="69"/>
  <c r="AM296" i="69"/>
  <c r="AL296" i="69"/>
  <c r="AN239" i="69"/>
  <c r="AL295" i="69"/>
  <c r="AM304" i="69"/>
  <c r="AL304" i="69"/>
  <c r="AK323" i="69"/>
  <c r="V44" i="69" l="1"/>
  <c r="AL259" i="69"/>
  <c r="AL323" i="69"/>
  <c r="AM323" i="6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<sst xmlns="http://schemas.openxmlformats.org/spreadsheetml/2006/main" count="2338" uniqueCount="605">
  <si>
    <t>گزارش عملکرد روزانه بیل مکانیکی</t>
  </si>
  <si>
    <t>ردیف</t>
  </si>
  <si>
    <t>شیفت کاری</t>
  </si>
  <si>
    <t>کد دستگاه</t>
  </si>
  <si>
    <t>نام پیمان کار</t>
  </si>
  <si>
    <t>نام دستگاه</t>
  </si>
  <si>
    <t xml:space="preserve">نام راننده </t>
  </si>
  <si>
    <t>تراز پله</t>
  </si>
  <si>
    <t xml:space="preserve">موقعیت </t>
  </si>
  <si>
    <t>بلوک - فقط انفجاری</t>
  </si>
  <si>
    <t>نوع فعالیت</t>
  </si>
  <si>
    <t>نوع بیل  مکانیکی</t>
  </si>
  <si>
    <t>تناژ بار بارگیری شده</t>
  </si>
  <si>
    <t>سوخت مصرفی</t>
  </si>
  <si>
    <t xml:space="preserve">ساعت کار </t>
  </si>
  <si>
    <t>نوع توقف</t>
  </si>
  <si>
    <t>میزان کارکرد</t>
  </si>
  <si>
    <t xml:space="preserve">علت توقف </t>
  </si>
  <si>
    <t>سایر توضیحات</t>
  </si>
  <si>
    <t>پاکت</t>
  </si>
  <si>
    <t>پیکور</t>
  </si>
  <si>
    <t>باطله</t>
  </si>
  <si>
    <t>ماسه</t>
  </si>
  <si>
    <t>ماده معدنی</t>
  </si>
  <si>
    <t>ساعتی</t>
  </si>
  <si>
    <t>تنی</t>
  </si>
  <si>
    <t>تناژ کل</t>
  </si>
  <si>
    <t>شروع کار</t>
  </si>
  <si>
    <t>پایان کار</t>
  </si>
  <si>
    <t>مکانیکی</t>
  </si>
  <si>
    <t>آماده به کار</t>
  </si>
  <si>
    <t>A</t>
  </si>
  <si>
    <t>بیل 320قدیمی</t>
  </si>
  <si>
    <t>شمال 95</t>
  </si>
  <si>
    <t>*</t>
  </si>
  <si>
    <t>-</t>
  </si>
  <si>
    <t>بیل 305</t>
  </si>
  <si>
    <t>بیل 220رحیم</t>
  </si>
  <si>
    <t>B</t>
  </si>
  <si>
    <t>شیفت B</t>
  </si>
  <si>
    <t>شیفت A</t>
  </si>
  <si>
    <t>شیفت C</t>
  </si>
  <si>
    <t>C</t>
  </si>
  <si>
    <t>گزارش عملکرد روزانه کامیون ها</t>
  </si>
  <si>
    <t>بلوک انفجاری</t>
  </si>
  <si>
    <t>موقعیت بارگیری</t>
  </si>
  <si>
    <t xml:space="preserve">سوخت مصرفی </t>
  </si>
  <si>
    <t>ساعت کار</t>
  </si>
  <si>
    <t>سرویس بر ساعت</t>
  </si>
  <si>
    <t>توضیحات</t>
  </si>
  <si>
    <t>شن</t>
  </si>
  <si>
    <t>سرویس</t>
  </si>
  <si>
    <t>تناژ</t>
  </si>
  <si>
    <t>درجه 1</t>
  </si>
  <si>
    <t>درجه 3</t>
  </si>
  <si>
    <t>درجه 4</t>
  </si>
  <si>
    <t>لول بارگیری</t>
  </si>
  <si>
    <t>فاصله حمل</t>
  </si>
  <si>
    <t>شاخص سوخت</t>
  </si>
  <si>
    <t>نام پیمانکار</t>
  </si>
  <si>
    <t>مدل دستگاه</t>
  </si>
  <si>
    <t>شماره پلاک</t>
  </si>
  <si>
    <t>نام راننده</t>
  </si>
  <si>
    <t xml:space="preserve">شمال غرب </t>
  </si>
  <si>
    <t>دستگاه بارکننده</t>
  </si>
  <si>
    <t>نوع بار</t>
  </si>
  <si>
    <t xml:space="preserve">تناژ </t>
  </si>
  <si>
    <t>درجه2</t>
  </si>
  <si>
    <t>تناژ ماده معدنی بر اساس باسکول</t>
  </si>
  <si>
    <t>درجه 2</t>
  </si>
  <si>
    <t>تناژ کل حمل شده</t>
  </si>
  <si>
    <t>ارتفاع و فاصله حمل</t>
  </si>
  <si>
    <t>لول دامپ</t>
  </si>
  <si>
    <t>ارتفاع حمل</t>
  </si>
  <si>
    <t>محل تخلیه</t>
  </si>
  <si>
    <t xml:space="preserve">شروع </t>
  </si>
  <si>
    <t>پایان</t>
  </si>
  <si>
    <t>توقفات</t>
  </si>
  <si>
    <t>آماده بکار</t>
  </si>
  <si>
    <t>کارکرد مفید</t>
  </si>
  <si>
    <t>تناژ بر ساعت</t>
  </si>
  <si>
    <t>کد پیمانکار</t>
  </si>
  <si>
    <t>شماره بلوک</t>
  </si>
  <si>
    <t>محل فعالیت</t>
  </si>
  <si>
    <t>سوختگیری گازوئیل (L)</t>
  </si>
  <si>
    <t xml:space="preserve">ساعت کارکرد </t>
  </si>
  <si>
    <t>توقف مکانیکی</t>
  </si>
  <si>
    <t>توقفات عملیاتی</t>
  </si>
  <si>
    <t>علت توقف عملیاتی</t>
  </si>
  <si>
    <t>شرح فعالیت</t>
  </si>
  <si>
    <t>تیمور اسماعیل زاده</t>
  </si>
  <si>
    <t>تسطیح دپو</t>
  </si>
  <si>
    <t>معدن</t>
  </si>
  <si>
    <t>تسطیح دپو و جاده</t>
  </si>
  <si>
    <t>جمع شیفت</t>
  </si>
  <si>
    <t xml:space="preserve">کارکرد بولدوزر در معدن </t>
  </si>
  <si>
    <t>بولدوزر</t>
  </si>
  <si>
    <t>تسطیح جاده</t>
  </si>
  <si>
    <t xml:space="preserve">کارکرد لودر </t>
  </si>
  <si>
    <t>کارکرد گریدر</t>
  </si>
  <si>
    <t>سوخت رسانی ناوگان در محل</t>
  </si>
  <si>
    <t>آبپاشی جاده ها - تامین آب دستگاه های مغزه گیری</t>
  </si>
  <si>
    <t>تامین برق تک فاز و سه فاز مورد نیاز معدن</t>
  </si>
  <si>
    <t>کار نکرد</t>
  </si>
  <si>
    <t>نا مشخص</t>
  </si>
  <si>
    <t>کارکرد دیگر ماشین آلات در معدن  - آب پاش - تدارکات- جرثقیل - غلطک - و غیره</t>
  </si>
  <si>
    <t>نام اپراتور</t>
  </si>
  <si>
    <t>نام رگه</t>
  </si>
  <si>
    <t>قطر حفاری (mm)</t>
  </si>
  <si>
    <t>تعداد چال</t>
  </si>
  <si>
    <t>متراژ حفاری</t>
  </si>
  <si>
    <t>Burden (m)</t>
  </si>
  <si>
    <t>Spacing (m)</t>
  </si>
  <si>
    <t>نبود جای کار</t>
  </si>
  <si>
    <t>کارکرد دستگاه حفاری  دریل واگن</t>
  </si>
  <si>
    <t>گزارش آتشباریهای انجام شده در این روز</t>
  </si>
  <si>
    <t>شماره آتشباری</t>
  </si>
  <si>
    <t>کد پیمانکار استخراج</t>
  </si>
  <si>
    <t>مجری آتشباری</t>
  </si>
  <si>
    <t>رگه</t>
  </si>
  <si>
    <t>عمق متوسط چالها (m)</t>
  </si>
  <si>
    <t>کل متراژ چالها (m)</t>
  </si>
  <si>
    <t>آنفو (Kg)</t>
  </si>
  <si>
    <t>آنفو سنگین (Kg)</t>
  </si>
  <si>
    <t>امولایت (Kg)</t>
  </si>
  <si>
    <t>بوستر (عدد)</t>
  </si>
  <si>
    <t>چاشنی معمولی (عدد)</t>
  </si>
  <si>
    <t>کردتکس (m)</t>
  </si>
  <si>
    <t>چاشنی نانل (عدد)</t>
  </si>
  <si>
    <t xml:space="preserve">رله تاخیری یا PC (عدد) </t>
  </si>
  <si>
    <t>پاوردک (عدد)</t>
  </si>
  <si>
    <t>حجم سنگ انفجاری</t>
  </si>
  <si>
    <t>خرج ویژه (g/m3)</t>
  </si>
  <si>
    <t>جمع روز</t>
  </si>
  <si>
    <t>نوع حفاری</t>
  </si>
  <si>
    <t>شروع حفاری</t>
  </si>
  <si>
    <t>پایان حفاری</t>
  </si>
  <si>
    <t>سوختگیری</t>
  </si>
  <si>
    <t>ساعت کارکرد</t>
  </si>
  <si>
    <t>توقف عملیاتی</t>
  </si>
  <si>
    <t xml:space="preserve">دستگاه حفاری اکتشافی </t>
  </si>
  <si>
    <t>سنگجوری</t>
  </si>
  <si>
    <t>تیمور اسماعیلزاده</t>
  </si>
  <si>
    <t>فروتن انصاری</t>
  </si>
  <si>
    <t>رمضان لهرابی</t>
  </si>
  <si>
    <t>رضا لهرابی</t>
  </si>
  <si>
    <t>محمد حسین باقری</t>
  </si>
  <si>
    <t>سیدابوالفضل طباطبایی</t>
  </si>
  <si>
    <t>عارف عارفی</t>
  </si>
  <si>
    <t>زنده روح</t>
  </si>
  <si>
    <t>سید مهدی طباطبایی</t>
  </si>
  <si>
    <t>رحمت یعقوبی</t>
  </si>
  <si>
    <t>حسن قاسمی</t>
  </si>
  <si>
    <t>سید شهاب</t>
  </si>
  <si>
    <t>محمد علی یعقوبی</t>
  </si>
  <si>
    <t>سجاد رضوی</t>
  </si>
  <si>
    <t>رویان مهر البرز</t>
  </si>
  <si>
    <t>ناصر آقابابایی</t>
  </si>
  <si>
    <t>ابراهیم خانی</t>
  </si>
  <si>
    <t>ابراهیم خانی(علی)</t>
  </si>
  <si>
    <t>سید عیسی طباطبایی</t>
  </si>
  <si>
    <t>قربانپور</t>
  </si>
  <si>
    <t>سیدعباس طباطبایی</t>
  </si>
  <si>
    <t>مسلم اکبری</t>
  </si>
  <si>
    <t>مهدی حسین زاده</t>
  </si>
  <si>
    <t>یحیی زنده روح</t>
  </si>
  <si>
    <t>مایلر</t>
  </si>
  <si>
    <t>مایلز3</t>
  </si>
  <si>
    <t>مایلز4</t>
  </si>
  <si>
    <t>مایلز5</t>
  </si>
  <si>
    <t>مایلز6</t>
  </si>
  <si>
    <t>مایلز7</t>
  </si>
  <si>
    <t>مایلز8</t>
  </si>
  <si>
    <t>مایلز9</t>
  </si>
  <si>
    <t>مایلز10</t>
  </si>
  <si>
    <t>مایلز11</t>
  </si>
  <si>
    <t>مایلز12</t>
  </si>
  <si>
    <t>مایلز13</t>
  </si>
  <si>
    <t>مایلز14</t>
  </si>
  <si>
    <t>مایلز15</t>
  </si>
  <si>
    <t>مایلز16</t>
  </si>
  <si>
    <t>مایلز17</t>
  </si>
  <si>
    <t>مایلز18</t>
  </si>
  <si>
    <t>مایلز19</t>
  </si>
  <si>
    <t>مایلز20</t>
  </si>
  <si>
    <t>مایلز21</t>
  </si>
  <si>
    <t>مایلز22</t>
  </si>
  <si>
    <t>مایلز23</t>
  </si>
  <si>
    <t>مایلز24</t>
  </si>
  <si>
    <t>مایلز25</t>
  </si>
  <si>
    <t>مایلز26</t>
  </si>
  <si>
    <t>مایلز27</t>
  </si>
  <si>
    <t>مایلز28</t>
  </si>
  <si>
    <t>مایلز29</t>
  </si>
  <si>
    <t>مایلز30</t>
  </si>
  <si>
    <t>مایلز31</t>
  </si>
  <si>
    <t>مایلز32</t>
  </si>
  <si>
    <t>مایلز33</t>
  </si>
  <si>
    <t>مایلز34</t>
  </si>
  <si>
    <t>مایلز35</t>
  </si>
  <si>
    <t>مایلز36</t>
  </si>
  <si>
    <t>مایلز37</t>
  </si>
  <si>
    <t>مایلز38</t>
  </si>
  <si>
    <t>مایلز39</t>
  </si>
  <si>
    <t>مایلز40</t>
  </si>
  <si>
    <t>مایلز41</t>
  </si>
  <si>
    <t>مایلز42</t>
  </si>
  <si>
    <t>مایلز43</t>
  </si>
  <si>
    <t>مایلز44</t>
  </si>
  <si>
    <t>مایلز45</t>
  </si>
  <si>
    <t>مایلز46</t>
  </si>
  <si>
    <t>مایلز47</t>
  </si>
  <si>
    <t>مایلز48</t>
  </si>
  <si>
    <t>مایلز49</t>
  </si>
  <si>
    <t>مایلز50</t>
  </si>
  <si>
    <t>مایلز51</t>
  </si>
  <si>
    <t>مایلز52</t>
  </si>
  <si>
    <t>مایلز53</t>
  </si>
  <si>
    <t>مایلز54</t>
  </si>
  <si>
    <t>مایلز55</t>
  </si>
  <si>
    <t>مایلز56</t>
  </si>
  <si>
    <t>مایلز57</t>
  </si>
  <si>
    <t>مایلز58</t>
  </si>
  <si>
    <t>مایلز59</t>
  </si>
  <si>
    <t>مایلز60</t>
  </si>
  <si>
    <t>مایلز61</t>
  </si>
  <si>
    <t>مایلز62</t>
  </si>
  <si>
    <t>مایلز63</t>
  </si>
  <si>
    <t>مایلز64</t>
  </si>
  <si>
    <t>مایلز65</t>
  </si>
  <si>
    <t>مایلز66</t>
  </si>
  <si>
    <t>مایلز67</t>
  </si>
  <si>
    <t>مایلز68</t>
  </si>
  <si>
    <t>مایلز69</t>
  </si>
  <si>
    <t>مایلز70</t>
  </si>
  <si>
    <t>مایلز71</t>
  </si>
  <si>
    <t>مایلز72</t>
  </si>
  <si>
    <t>مایلز73</t>
  </si>
  <si>
    <t>مایلز74</t>
  </si>
  <si>
    <t>مایلز75</t>
  </si>
  <si>
    <t>25ع255 ایران 25</t>
  </si>
  <si>
    <t>25ع255 ایران 26</t>
  </si>
  <si>
    <t>25ع255 ایران 27</t>
  </si>
  <si>
    <t>25ع255 ایران 28</t>
  </si>
  <si>
    <t>25ع255 ایران 29</t>
  </si>
  <si>
    <t>25ع255 ایران 30</t>
  </si>
  <si>
    <t>25ع255 ایران 31</t>
  </si>
  <si>
    <t>25ع255 ایران 32</t>
  </si>
  <si>
    <t>25ع255 ایران 33</t>
  </si>
  <si>
    <t>25ع255 ایران 34</t>
  </si>
  <si>
    <t>25ع255 ایران 35</t>
  </si>
  <si>
    <t>25ع255 ایران 36</t>
  </si>
  <si>
    <t>25ع255 ایران 37</t>
  </si>
  <si>
    <t>25ع255 ایران 38</t>
  </si>
  <si>
    <t>25ع255 ایران 39</t>
  </si>
  <si>
    <t>25ع255 ایران 40</t>
  </si>
  <si>
    <t>25ع255 ایران 41</t>
  </si>
  <si>
    <t>25ع255 ایران 42</t>
  </si>
  <si>
    <t>25ع255 ایران 43</t>
  </si>
  <si>
    <t>25ع255 ایران 44</t>
  </si>
  <si>
    <t>25ع255 ایران 45</t>
  </si>
  <si>
    <t>25ع255 ایران 46</t>
  </si>
  <si>
    <t>25ع255 ایران 47</t>
  </si>
  <si>
    <t>25ع255 ایران 48</t>
  </si>
  <si>
    <t>25ع255 ایران 49</t>
  </si>
  <si>
    <t>25ع255 ایران 50</t>
  </si>
  <si>
    <t>25ع255 ایران 51</t>
  </si>
  <si>
    <t>25ع255 ایران 52</t>
  </si>
  <si>
    <t>25ع255 ایران 53</t>
  </si>
  <si>
    <t>25ع255 ایران 54</t>
  </si>
  <si>
    <t>25ع255 ایران 55</t>
  </si>
  <si>
    <t>25ع255 ایران 56</t>
  </si>
  <si>
    <t>25ع255 ایران 57</t>
  </si>
  <si>
    <t>25ع255 ایران 58</t>
  </si>
  <si>
    <t>25ع255 ایران 59</t>
  </si>
  <si>
    <t>25ع255 ایران 60</t>
  </si>
  <si>
    <t>25ع255 ایران 61</t>
  </si>
  <si>
    <t>25ع255 ایران 62</t>
  </si>
  <si>
    <t>25ع255 ایران 63</t>
  </si>
  <si>
    <t>25ع255 ایران 64</t>
  </si>
  <si>
    <t>25ع255 ایران 65</t>
  </si>
  <si>
    <t>25ع255 ایران 66</t>
  </si>
  <si>
    <t>25ع255 ایران 67</t>
  </si>
  <si>
    <t>25ع255 ایران 68</t>
  </si>
  <si>
    <t>25ع255 ایران 69</t>
  </si>
  <si>
    <t>25ع255 ایران 70</t>
  </si>
  <si>
    <t>25ع255 ایران 71</t>
  </si>
  <si>
    <t>25ع255 ایران 72</t>
  </si>
  <si>
    <t>25ع255 ایران 73</t>
  </si>
  <si>
    <t>25ع255 ایران 74</t>
  </si>
  <si>
    <t>25ع255 ایران 75</t>
  </si>
  <si>
    <t>25ع255 ایران 76</t>
  </si>
  <si>
    <t>25ع255 ایران 77</t>
  </si>
  <si>
    <t>25ع255 ایران 78</t>
  </si>
  <si>
    <t>25ع255 ایران 79</t>
  </si>
  <si>
    <t>25ع255 ایران 80</t>
  </si>
  <si>
    <t>25ع255 ایران 81</t>
  </si>
  <si>
    <t>25ع255 ایران 82</t>
  </si>
  <si>
    <t>25ع255 ایران 83</t>
  </si>
  <si>
    <t>25ع255 ایران 84</t>
  </si>
  <si>
    <t>25ع255 ایران 85</t>
  </si>
  <si>
    <t>25ع255 ایران 86</t>
  </si>
  <si>
    <t>25ع255 ایران 87</t>
  </si>
  <si>
    <t>25ع255 ایران 88</t>
  </si>
  <si>
    <t>25ع255 ایران 89</t>
  </si>
  <si>
    <t>25ع255 ایران 90</t>
  </si>
  <si>
    <t>25ع255 ایران 91</t>
  </si>
  <si>
    <t>25ع255 ایران 92</t>
  </si>
  <si>
    <t>25ع255 ایران 93</t>
  </si>
  <si>
    <t>25ع255 ایران 94</t>
  </si>
  <si>
    <t>25ع255 ایران 95</t>
  </si>
  <si>
    <t>25ع255 ایران 96</t>
  </si>
  <si>
    <t>25ع255 ایران 97</t>
  </si>
  <si>
    <t>25ع255 ایران 98</t>
  </si>
  <si>
    <t>25ع255 ایران 99</t>
  </si>
  <si>
    <t>L1</t>
  </si>
  <si>
    <t>تیمور</t>
  </si>
  <si>
    <t>نور الدین</t>
  </si>
  <si>
    <t>Zl50</t>
  </si>
  <si>
    <t>XY65</t>
  </si>
  <si>
    <t>حمید امانی</t>
  </si>
  <si>
    <t>محمد</t>
  </si>
  <si>
    <t>L2</t>
  </si>
  <si>
    <t>XY66</t>
  </si>
  <si>
    <t>XY67</t>
  </si>
  <si>
    <t>B1</t>
  </si>
  <si>
    <t>B2</t>
  </si>
  <si>
    <t>G1</t>
  </si>
  <si>
    <t>G2</t>
  </si>
  <si>
    <t>کریمی</t>
  </si>
  <si>
    <t>G</t>
  </si>
  <si>
    <t>B4</t>
  </si>
  <si>
    <t>B6</t>
  </si>
  <si>
    <t>B8</t>
  </si>
  <si>
    <t>B9</t>
  </si>
  <si>
    <t>B11</t>
  </si>
  <si>
    <t>لطفا بدون هماهنگی ستونی را حذف یا اضافه نکنید</t>
  </si>
  <si>
    <t>روز</t>
  </si>
  <si>
    <t>بیل 340</t>
  </si>
  <si>
    <t>بیل 350 هیتاچی</t>
  </si>
  <si>
    <t>دپو سازی</t>
  </si>
  <si>
    <t>بیل 330 تیمور</t>
  </si>
  <si>
    <t>B(19)-320</t>
  </si>
  <si>
    <t>رگه 47</t>
  </si>
  <si>
    <t>رگه زنی</t>
  </si>
  <si>
    <t>عباس عرب</t>
  </si>
  <si>
    <t>220 رحیم عرب</t>
  </si>
  <si>
    <t>320 قدیمی</t>
  </si>
  <si>
    <t>B25  بیل الله بخشی</t>
  </si>
  <si>
    <t>بیل  320 جدید اسدی</t>
  </si>
  <si>
    <t>تپه 60</t>
  </si>
  <si>
    <t>بیل 320 قدیم اسدی</t>
  </si>
  <si>
    <t>B27(360 دلتا)</t>
  </si>
  <si>
    <t>بیل B22 نیشابوری</t>
  </si>
  <si>
    <t>بیل 320 تقی</t>
  </si>
  <si>
    <t>بیل  B26 دلتا 360 تیمور</t>
  </si>
  <si>
    <t>B17</t>
  </si>
  <si>
    <t>بالای 95</t>
  </si>
  <si>
    <t>B24 تیمور 360</t>
  </si>
  <si>
    <t>AB01</t>
  </si>
  <si>
    <t xml:space="preserve">بیل B31 </t>
  </si>
  <si>
    <t>خرابی بیل</t>
  </si>
  <si>
    <t>بعلت نقص فنی متوقف بود</t>
  </si>
  <si>
    <t>بیل B23(اسدی)</t>
  </si>
  <si>
    <t>بیل (330 هیوندا) B28</t>
  </si>
  <si>
    <t>بیل (360 دلتا) B29</t>
  </si>
  <si>
    <t>بیل (340 هیوندا)B30</t>
  </si>
  <si>
    <t>بالای پیت 2</t>
  </si>
  <si>
    <t>بیل B32 (نورالدین)</t>
  </si>
  <si>
    <t>پله 500</t>
  </si>
  <si>
    <t>بیل B33- (470)</t>
  </si>
  <si>
    <t>B34 ( دلتا 360)</t>
  </si>
  <si>
    <t>باطله زنی</t>
  </si>
  <si>
    <t>پیت 77</t>
  </si>
  <si>
    <t>پله 300</t>
  </si>
  <si>
    <t>B35 (شانتویی 360)</t>
  </si>
  <si>
    <t>B36(330)</t>
  </si>
  <si>
    <t>باطله زنی -سمت رگه 47</t>
  </si>
  <si>
    <t>بیل (330 هیوندا) B38</t>
  </si>
  <si>
    <t>پله دریاچه</t>
  </si>
  <si>
    <t>شام</t>
  </si>
  <si>
    <t>بارگیری ماسه</t>
  </si>
  <si>
    <t>باطله زنی تپه 60</t>
  </si>
  <si>
    <t>پله 700</t>
  </si>
  <si>
    <t>ورودی دریاچه</t>
  </si>
  <si>
    <t>AB-01</t>
  </si>
  <si>
    <t>نقص فنی</t>
  </si>
  <si>
    <t>دپو ماسه</t>
  </si>
  <si>
    <t>مایلز76</t>
  </si>
  <si>
    <t>25ع255 ایران 100</t>
  </si>
  <si>
    <t>مایلز77</t>
  </si>
  <si>
    <t>25ع255 ایران 101</t>
  </si>
  <si>
    <t>دپو باطله</t>
  </si>
  <si>
    <t>B38</t>
  </si>
  <si>
    <t>B30</t>
  </si>
  <si>
    <t>مایلز78</t>
  </si>
  <si>
    <t>25ع255 ایران 102</t>
  </si>
  <si>
    <t>مایلز79</t>
  </si>
  <si>
    <t>25ع255 ایران 103</t>
  </si>
  <si>
    <t>مایلز80</t>
  </si>
  <si>
    <t>25ع255 ایران 104</t>
  </si>
  <si>
    <t>مایلز81</t>
  </si>
  <si>
    <t>25ع255 ایران 105</t>
  </si>
  <si>
    <t>B29</t>
  </si>
  <si>
    <t>B24</t>
  </si>
  <si>
    <t>دوست محمدی</t>
  </si>
  <si>
    <t>بالای 77</t>
  </si>
  <si>
    <t>پله 600</t>
  </si>
  <si>
    <t>باطله زنی پله 600</t>
  </si>
  <si>
    <t>پیت77</t>
  </si>
  <si>
    <t>تپه60</t>
  </si>
  <si>
    <t>رگه47</t>
  </si>
  <si>
    <t>بالای پیت2</t>
  </si>
  <si>
    <t>متوقف بود</t>
  </si>
  <si>
    <t>بیل  B39</t>
  </si>
  <si>
    <t>خرابی چرخ</t>
  </si>
  <si>
    <t>فلدسپات انبار ناریه</t>
  </si>
  <si>
    <t>نقص فنی متوقف بود</t>
  </si>
  <si>
    <t>بیل (عرب) B39</t>
  </si>
  <si>
    <t>ساعت شروع</t>
  </si>
  <si>
    <t>ساعت پایان</t>
  </si>
  <si>
    <t>تسطیع دپو - و تمیز کردن جاده</t>
  </si>
  <si>
    <t>تسطیح دپو بارگیری بار کیانی</t>
  </si>
  <si>
    <t xml:space="preserve">کارکرد لودر در معدن </t>
  </si>
  <si>
    <t>تسطیح  ذپو</t>
  </si>
  <si>
    <t xml:space="preserve">کارکرد گریدر در معدن </t>
  </si>
  <si>
    <t>تمیز کاری</t>
  </si>
  <si>
    <t>T1</t>
  </si>
  <si>
    <t>تراکتور</t>
  </si>
  <si>
    <t>نورالدین طباطبایی</t>
  </si>
  <si>
    <t>AB</t>
  </si>
  <si>
    <t>علیرضا</t>
  </si>
  <si>
    <t>تانکر آبپاش</t>
  </si>
  <si>
    <t>jenrat</t>
  </si>
  <si>
    <t>سید اسلام طباطبایی</t>
  </si>
  <si>
    <t>آبپاشی و آبرسانی به دستگاه حفاری</t>
  </si>
  <si>
    <t>ژنراتور معدن - تولید برق</t>
  </si>
  <si>
    <t>D1</t>
  </si>
  <si>
    <t>D2</t>
  </si>
  <si>
    <t>حسین عبدی</t>
  </si>
  <si>
    <t>سجاد عبدی</t>
  </si>
  <si>
    <t xml:space="preserve">انفجار در معدن ومرخصی </t>
  </si>
  <si>
    <t>b38</t>
  </si>
  <si>
    <t>درجه4</t>
  </si>
  <si>
    <t>پنچری</t>
  </si>
  <si>
    <t>دپوباطله</t>
  </si>
  <si>
    <t>b24</t>
  </si>
  <si>
    <t>b35</t>
  </si>
  <si>
    <t>b26</t>
  </si>
  <si>
    <t>بالای77</t>
  </si>
  <si>
    <t>b30</t>
  </si>
  <si>
    <t>تک شیفت</t>
  </si>
  <si>
    <t>پله500</t>
  </si>
  <si>
    <t xml:space="preserve">باطله زنی </t>
  </si>
  <si>
    <t xml:space="preserve">بارگیری </t>
  </si>
  <si>
    <t>بارگیری</t>
  </si>
  <si>
    <t>کارنکرد</t>
  </si>
  <si>
    <t>دپوسازی</t>
  </si>
  <si>
    <t>تنی-ساعتی</t>
  </si>
  <si>
    <t>باطله-درجه4</t>
  </si>
  <si>
    <t xml:space="preserve"> پله 500</t>
  </si>
  <si>
    <t>دپو4</t>
  </si>
  <si>
    <t>پله700</t>
  </si>
  <si>
    <t>1186-1222</t>
  </si>
  <si>
    <t>b27</t>
  </si>
  <si>
    <t>تمیزکاری</t>
  </si>
  <si>
    <t xml:space="preserve">بار گیری </t>
  </si>
  <si>
    <t xml:space="preserve">ماسه </t>
  </si>
  <si>
    <t xml:space="preserve">بارگیری ماسه </t>
  </si>
  <si>
    <t xml:space="preserve">ماسه-درجه4 </t>
  </si>
  <si>
    <t>بارگیری ماسه  ودرجه 4</t>
  </si>
  <si>
    <t>پله200</t>
  </si>
  <si>
    <t>پیت2</t>
  </si>
  <si>
    <t>بارگیری انفجاری</t>
  </si>
  <si>
    <t>بیل ( هیوندا) B39</t>
  </si>
  <si>
    <t>عرب</t>
  </si>
  <si>
    <t>دپو ماسه و4</t>
  </si>
  <si>
    <t xml:space="preserve"> باطله</t>
  </si>
  <si>
    <t>باطه زنی</t>
  </si>
  <si>
    <t>ساعتی-تنی</t>
  </si>
  <si>
    <t>بارگیری -ماسه -دپو سازی از24الی</t>
  </si>
  <si>
    <t>بالای95</t>
  </si>
  <si>
    <t>1177-1186-1180</t>
  </si>
  <si>
    <t>انتقال به 30</t>
  </si>
  <si>
    <t>پله300</t>
  </si>
  <si>
    <t xml:space="preserve">دپوماسه </t>
  </si>
  <si>
    <t>خرابی گیربکس</t>
  </si>
  <si>
    <t>خرابی پمپ باد</t>
  </si>
  <si>
    <t>فلدسپات تمیزکاری</t>
  </si>
  <si>
    <t xml:space="preserve">باطله - درجه4 </t>
  </si>
  <si>
    <t>بارگیری بار تنی- بارگیری  بار ساعتتی از16:52الی19</t>
  </si>
  <si>
    <t>باطله- درجه3</t>
  </si>
  <si>
    <t>بارگیری-بارتنی</t>
  </si>
  <si>
    <t>درجه4-باطله</t>
  </si>
  <si>
    <t>بارگیری بارتنی</t>
  </si>
  <si>
    <t>بارگیری -دپو سازی از24الی</t>
  </si>
  <si>
    <t>بالایپیت2</t>
  </si>
  <si>
    <t>تک شیف</t>
  </si>
  <si>
    <t>خرابی درب</t>
  </si>
  <si>
    <t>ماسه -دپوباطله</t>
  </si>
  <si>
    <t>درجه 3وبالطله</t>
  </si>
  <si>
    <t>دپو 4وباطله</t>
  </si>
  <si>
    <t>دپو باطله و4</t>
  </si>
  <si>
    <t>18::19</t>
  </si>
  <si>
    <t>17::41</t>
  </si>
  <si>
    <t>انتقال به 26</t>
  </si>
  <si>
    <t>خرابی کاسه چرخ</t>
  </si>
  <si>
    <t>تعداد کل سرویس ها</t>
  </si>
  <si>
    <t>تاریخ شروع بارگیری</t>
  </si>
  <si>
    <t>1404/08/01</t>
  </si>
  <si>
    <t>تاریخ</t>
  </si>
  <si>
    <t xml:space="preserve"> سرویس ماده معدنی</t>
  </si>
  <si>
    <t>مجموع تناژ ماده معدنی</t>
  </si>
  <si>
    <t>مجموع تناژ باطله</t>
  </si>
  <si>
    <t xml:space="preserve">روز </t>
  </si>
  <si>
    <t>شب</t>
  </si>
  <si>
    <t>1404/08/02</t>
  </si>
  <si>
    <t>1404/08/03</t>
  </si>
  <si>
    <t>1404/08/04</t>
  </si>
  <si>
    <t>1404/08/05</t>
  </si>
  <si>
    <t>1404/08/06</t>
  </si>
  <si>
    <t>1404/08/07</t>
  </si>
  <si>
    <t>1404/08/08</t>
  </si>
  <si>
    <t>1404/08/09</t>
  </si>
  <si>
    <t>1404/08/10</t>
  </si>
  <si>
    <t>1404/08/11</t>
  </si>
  <si>
    <t>1404/08/12</t>
  </si>
  <si>
    <t>1404/08/13</t>
  </si>
  <si>
    <t>1404/08/14</t>
  </si>
  <si>
    <t>1404/08/15</t>
  </si>
  <si>
    <t>1404/08/16</t>
  </si>
  <si>
    <t>1404/08/17</t>
  </si>
  <si>
    <t>1404/08/18</t>
  </si>
  <si>
    <t>مجموع</t>
  </si>
  <si>
    <t xml:space="preserve">گزارش بار حمل شده از بلوک انفجاری  </t>
  </si>
  <si>
    <t>Shitlist</t>
  </si>
  <si>
    <t>AB02</t>
  </si>
  <si>
    <t>AB03</t>
  </si>
  <si>
    <t>AB04</t>
  </si>
  <si>
    <t>AB05</t>
  </si>
  <si>
    <t>AB06</t>
  </si>
  <si>
    <t>AB07</t>
  </si>
  <si>
    <t>AB08</t>
  </si>
  <si>
    <t>AB09</t>
  </si>
  <si>
    <t>AB10</t>
  </si>
  <si>
    <t>AB11</t>
  </si>
  <si>
    <t>AB12</t>
  </si>
  <si>
    <t>AB13</t>
  </si>
  <si>
    <t>AB14</t>
  </si>
  <si>
    <t>AB15</t>
  </si>
  <si>
    <t>AB16</t>
  </si>
  <si>
    <t>AB17</t>
  </si>
  <si>
    <t>AB18</t>
  </si>
  <si>
    <t>AB19</t>
  </si>
  <si>
    <t>AB20</t>
  </si>
  <si>
    <t>Blok Enfejari</t>
  </si>
  <si>
    <t>1404/08/19</t>
  </si>
  <si>
    <t>1404/08/20</t>
  </si>
  <si>
    <t>1404/08/21</t>
  </si>
  <si>
    <t>1404/08/22</t>
  </si>
  <si>
    <t>1404/08/23</t>
  </si>
  <si>
    <t>1404/08/24</t>
  </si>
  <si>
    <t>1404/08/25</t>
  </si>
  <si>
    <t>1404/08/26</t>
  </si>
  <si>
    <t>1404/08/27</t>
  </si>
  <si>
    <t>1404/08/28</t>
  </si>
  <si>
    <t>1404/08/29</t>
  </si>
  <si>
    <t>1404/08/30</t>
  </si>
  <si>
    <t>1404/08/31</t>
  </si>
  <si>
    <t xml:space="preserve">کد کامیون </t>
  </si>
  <si>
    <t xml:space="preserve">گزارش کار تکی کامیون ها </t>
  </si>
  <si>
    <t>تعداد سرویس</t>
  </si>
  <si>
    <t>تناژ بارگیری شده</t>
  </si>
  <si>
    <t>دستگاه بار کننده</t>
  </si>
  <si>
    <t>مجموع توقفات</t>
  </si>
  <si>
    <t xml:space="preserve">تناژ بر ساعت </t>
  </si>
  <si>
    <t>جمع ماه</t>
  </si>
  <si>
    <t>گزارش کاربیل مکانیکی</t>
  </si>
  <si>
    <t xml:space="preserve">کد بیل </t>
  </si>
  <si>
    <t>پاکت ساعتی</t>
  </si>
  <si>
    <t>پاکت تنی</t>
  </si>
  <si>
    <t>پیکور تنی</t>
  </si>
  <si>
    <t>تناژ پیکوری</t>
  </si>
  <si>
    <t>کارکر مفید</t>
  </si>
  <si>
    <t>مجموع توقفات مکانیکی</t>
  </si>
  <si>
    <t>مجموع توقفات عملیاتی</t>
  </si>
  <si>
    <t>تناژ برساعت</t>
  </si>
  <si>
    <t>پیکور ساعتی</t>
  </si>
  <si>
    <t>=SUMIF(L158:L201;B2;Y158:Y201)</t>
  </si>
  <si>
    <t>B19</t>
  </si>
  <si>
    <t>B25</t>
  </si>
  <si>
    <t>320 جدید اسدی</t>
  </si>
  <si>
    <t>320 قدیم اسدی</t>
  </si>
  <si>
    <t>B27</t>
  </si>
  <si>
    <t>B22</t>
  </si>
  <si>
    <t>B26</t>
  </si>
  <si>
    <t>B31</t>
  </si>
  <si>
    <t>B23</t>
  </si>
  <si>
    <t>B28</t>
  </si>
  <si>
    <t>B32</t>
  </si>
  <si>
    <t>B33</t>
  </si>
  <si>
    <t>B34</t>
  </si>
  <si>
    <t>B35</t>
  </si>
  <si>
    <t>B36</t>
  </si>
  <si>
    <t>B39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</si>
</sst>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(* #,##0.00_);_(* \(#,##0.00\);_(* &quot;-&quot;??_);_(@_)"/>
    <numFmt numFmtId="165" formatCode="[h]:mm:ss;@"/>
    <numFmt numFmtId="166" formatCode="h:mm;@"/>
    <numFmt numFmtId="167" formatCode="[$-F400]h:mm:ss\ AM/PM"/>
    <numFmt numFmtId="168" formatCode="mm:ss.0;@"/>
    <numFmt numFmtId="169" formatCode="h:mm:ss;@"/>
    <numFmt numFmtId="170" formatCode="_(* #,##0_);_(* \(#,##0\);_(* &quot;-&quot;??_);_(@_)"/>
    <numFmt numFmtId="171" formatCode="_ * #,##0.00_-_ ;_ * #,##0.00\-_ ;_ * &quot;-&quot;??_-_ ;_ @_ "/>
    <numFmt numFmtId="172" formatCode="0.000"/>
  </numFmts>
  <fonts count="42" x14ac:knownFonts="1">
    <font>
      <sz val="11"/>
      <color theme="1"/>
      <name val="Calibri"/>
      <family val="2"/>
      <scheme val="minor"/>
    </font>
    <font>
      <sz val="14"/>
      <color theme="1"/>
      <name val="B Titr"/>
      <charset val="178"/>
    </font>
    <font>
      <b/>
      <sz val="11"/>
      <color theme="1"/>
      <name val="B Nazanin"/>
      <charset val="178"/>
    </font>
    <font>
      <sz val="11"/>
      <color theme="1"/>
      <name val="B Nazanin"/>
      <charset val="178"/>
    </font>
    <font>
      <b/>
      <sz val="20"/>
      <color theme="1"/>
      <name val="B Titr"/>
      <charset val="178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theme="7" tint="-0.249977111117893"/>
      <name val="Calibri"/>
      <family val="2"/>
      <scheme val="minor"/>
    </font>
    <font>
      <b/>
      <sz val="10"/>
      <color theme="1"/>
      <name val="B Nazanin"/>
      <charset val="178"/>
    </font>
    <font>
      <b/>
      <sz val="10"/>
      <color theme="1"/>
      <name val="Calibri"/>
      <family val="2"/>
      <scheme val="minor"/>
    </font>
    <font>
      <b/>
      <sz val="12"/>
      <color theme="1"/>
      <name val="B Nazanin"/>
      <charset val="178"/>
    </font>
    <font>
      <b/>
      <sz val="14"/>
      <color theme="1"/>
      <name val="B Nazanin"/>
      <charset val="178"/>
    </font>
    <font>
      <b/>
      <sz val="16"/>
      <color theme="1"/>
      <name val="B Nazanin"/>
      <charset val="178"/>
    </font>
    <font>
      <b/>
      <sz val="18"/>
      <color theme="1"/>
      <name val="B Nazanin"/>
      <charset val="178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4"/>
      <color theme="1"/>
      <name val="B Titr"/>
      <charset val="178"/>
    </font>
    <font>
      <b/>
      <sz val="24"/>
      <color theme="0"/>
      <name val="B Titr"/>
      <charset val="178"/>
    </font>
    <font>
      <b/>
      <sz val="20"/>
      <color theme="0"/>
      <name val="B Titr"/>
      <charset val="178"/>
    </font>
    <font>
      <b/>
      <sz val="20"/>
      <color rgb="FFFFFF00"/>
      <name val="B Titr"/>
      <charset val="178"/>
    </font>
    <font>
      <b/>
      <sz val="24"/>
      <color rgb="FFFFFF00"/>
      <name val="B Titr"/>
      <charset val="178"/>
    </font>
    <font>
      <b/>
      <sz val="36"/>
      <name val="B Titr"/>
      <charset val="178"/>
    </font>
    <font>
      <b/>
      <sz val="36"/>
      <color theme="0"/>
      <name val="B Titr"/>
      <charset val="178"/>
    </font>
    <font>
      <b/>
      <sz val="20"/>
      <color rgb="FFFF0000"/>
      <name val="B Titr"/>
      <charset val="178"/>
    </font>
    <font>
      <sz val="14"/>
      <color theme="1"/>
      <name val="B Nazanin"/>
      <charset val="178"/>
    </font>
    <font>
      <sz val="16"/>
      <color theme="1"/>
      <name val="B Nazanin"/>
      <charset val="178"/>
    </font>
    <font>
      <sz val="11"/>
      <color theme="1"/>
      <name val="Calibri"/>
      <family val="2"/>
      <scheme val="minor"/>
    </font>
    <font>
      <b/>
      <sz val="11"/>
      <name val="B Nazanin"/>
      <charset val="178"/>
    </font>
    <font>
      <b/>
      <sz val="22"/>
      <color theme="1"/>
      <name val="B Nazanin"/>
      <charset val="178"/>
    </font>
    <font>
      <b/>
      <sz val="14"/>
      <color theme="1"/>
      <name val="Calibri"/>
      <family val="2"/>
      <scheme val="minor"/>
    </font>
    <font>
      <b/>
      <sz val="11"/>
      <color theme="0"/>
      <name val="B Nazanin"/>
      <charset val="178"/>
    </font>
    <font>
      <b/>
      <sz val="11"/>
      <color theme="1"/>
      <name val="B Titr"/>
      <charset val="178"/>
    </font>
    <font>
      <b/>
      <sz val="16"/>
      <color theme="1"/>
      <name val="B Titr"/>
      <charset val="178"/>
    </font>
    <font>
      <b/>
      <sz val="22"/>
      <color theme="1"/>
      <name val="B Titr"/>
      <charset val="178"/>
    </font>
    <font>
      <b/>
      <sz val="24"/>
      <color theme="8"/>
      <name val="B Titr"/>
      <charset val="178"/>
    </font>
    <font>
      <b/>
      <sz val="24"/>
      <color theme="8"/>
      <name val="Times New Roman"/>
      <family val="1"/>
    </font>
    <font>
      <b/>
      <sz val="26"/>
      <color theme="1"/>
      <name val="B Titr"/>
      <charset val="178"/>
    </font>
    <font>
      <b/>
      <sz val="18"/>
      <color theme="1"/>
      <name val="B Mitra"/>
      <charset val="178"/>
    </font>
    <font>
      <sz val="16"/>
      <color theme="1"/>
      <name val="B Titr"/>
      <charset val="178"/>
    </font>
    <font>
      <sz val="11"/>
      <color theme="1"/>
      <name val="B Mitra"/>
      <charset val="178"/>
    </font>
    <font>
      <b/>
      <sz val="20"/>
      <color theme="1"/>
      <name val="B Nazanin"/>
      <charset val="178"/>
    </font>
    <font>
      <b/>
      <sz val="36"/>
      <color theme="1"/>
      <name val="B Titr"/>
      <charset val="178"/>
    </font>
  </fonts>
  <fills count="3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6699FF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26" fillId="0" borderId="0" applyFont="0" applyFill="0" applyBorder="0" applyAlignment="0" applyProtection="0"/>
    <xf numFmtId="171" fontId="26" fillId="0" borderId="0" applyFont="0" applyFill="0" applyBorder="0" applyAlignment="0" applyProtection="0"/>
  </cellStyleXfs>
  <cellXfs count="769">
    <xf numFmtId="0" fontId="0" fillId="0" borderId="0" xfId="0"/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20" fontId="2" fillId="3" borderId="1" xfId="0" applyNumberFormat="1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>
      <alignment horizontal="left" vertical="center"/>
    </xf>
    <xf numFmtId="0" fontId="11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 applyProtection="1">
      <alignment horizontal="center" vertical="center"/>
      <protection locked="0"/>
    </xf>
    <xf numFmtId="0" fontId="11" fillId="8" borderId="1" xfId="0" applyFont="1" applyFill="1" applyBorder="1" applyAlignment="1">
      <alignment horizontal="left" vertical="center"/>
    </xf>
    <xf numFmtId="0" fontId="11" fillId="9" borderId="1" xfId="0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 wrapText="1"/>
    </xf>
    <xf numFmtId="0" fontId="11" fillId="9" borderId="1" xfId="0" applyFont="1" applyFill="1" applyBorder="1" applyAlignment="1" applyProtection="1">
      <alignment horizontal="center" vertical="center"/>
      <protection locked="0"/>
    </xf>
    <xf numFmtId="0" fontId="11" fillId="9" borderId="1" xfId="0" applyFont="1" applyFill="1" applyBorder="1" applyAlignment="1">
      <alignment horizontal="left" vertical="center"/>
    </xf>
    <xf numFmtId="0" fontId="10" fillId="12" borderId="1" xfId="0" applyFont="1" applyFill="1" applyBorder="1" applyAlignment="1">
      <alignment horizontal="center" vertical="center" wrapText="1"/>
    </xf>
    <xf numFmtId="0" fontId="10" fillId="12" borderId="1" xfId="0" applyFont="1" applyFill="1" applyBorder="1" applyAlignment="1">
      <alignment horizontal="center" vertical="center"/>
    </xf>
    <xf numFmtId="0" fontId="14" fillId="12" borderId="1" xfId="0" applyFont="1" applyFill="1" applyBorder="1" applyAlignment="1" applyProtection="1">
      <alignment horizontal="center" vertical="center"/>
      <protection locked="0"/>
    </xf>
    <xf numFmtId="0" fontId="0" fillId="12" borderId="1" xfId="0" applyFill="1" applyBorder="1"/>
    <xf numFmtId="0" fontId="2" fillId="3" borderId="11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/>
      <protection locked="0"/>
    </xf>
    <xf numFmtId="166" fontId="3" fillId="3" borderId="1" xfId="0" applyNumberFormat="1" applyFont="1" applyFill="1" applyBorder="1" applyAlignment="1" applyProtection="1">
      <alignment horizontal="center" vertical="center"/>
      <protection locked="0"/>
    </xf>
    <xf numFmtId="20" fontId="3" fillId="3" borderId="1" xfId="0" applyNumberFormat="1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>
      <alignment horizontal="center" vertical="center"/>
    </xf>
    <xf numFmtId="165" fontId="10" fillId="3" borderId="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0" fillId="17" borderId="10" xfId="0" applyFont="1" applyFill="1" applyBorder="1" applyAlignment="1">
      <alignment horizontal="center" vertical="center"/>
    </xf>
    <xf numFmtId="0" fontId="10" fillId="17" borderId="10" xfId="0" applyFont="1" applyFill="1" applyBorder="1" applyAlignment="1">
      <alignment horizontal="center" vertical="center" wrapText="1"/>
    </xf>
    <xf numFmtId="0" fontId="2" fillId="17" borderId="10" xfId="0" applyFont="1" applyFill="1" applyBorder="1" applyAlignment="1" applyProtection="1">
      <alignment horizontal="center" vertical="center"/>
      <protection locked="0"/>
    </xf>
    <xf numFmtId="166" fontId="2" fillId="17" borderId="10" xfId="0" applyNumberFormat="1" applyFont="1" applyFill="1" applyBorder="1" applyAlignment="1" applyProtection="1">
      <alignment horizontal="center" vertical="center"/>
      <protection locked="0"/>
    </xf>
    <xf numFmtId="20" fontId="2" fillId="17" borderId="10" xfId="0" applyNumberFormat="1" applyFont="1" applyFill="1" applyBorder="1" applyAlignment="1" applyProtection="1">
      <alignment horizontal="center" vertical="center"/>
      <protection locked="0"/>
    </xf>
    <xf numFmtId="0" fontId="8" fillId="17" borderId="10" xfId="0" applyFont="1" applyFill="1" applyBorder="1" applyAlignment="1" applyProtection="1">
      <alignment horizontal="center" vertical="center"/>
      <protection locked="0"/>
    </xf>
    <xf numFmtId="0" fontId="5" fillId="17" borderId="10" xfId="0" applyFont="1" applyFill="1" applyBorder="1"/>
    <xf numFmtId="0" fontId="9" fillId="17" borderId="10" xfId="0" applyFont="1" applyFill="1" applyBorder="1" applyAlignment="1">
      <alignment horizontal="left"/>
    </xf>
    <xf numFmtId="0" fontId="15" fillId="17" borderId="10" xfId="0" applyFont="1" applyFill="1" applyBorder="1" applyAlignment="1">
      <alignment horizontal="center"/>
    </xf>
    <xf numFmtId="165" fontId="15" fillId="17" borderId="10" xfId="0" applyNumberFormat="1" applyFont="1" applyFill="1" applyBorder="1" applyAlignment="1">
      <alignment horizontal="center"/>
    </xf>
    <xf numFmtId="0" fontId="2" fillId="6" borderId="1" xfId="0" applyFont="1" applyFill="1" applyBorder="1" applyAlignment="1" applyProtection="1">
      <alignment horizontal="center" vertical="center"/>
      <protection locked="0"/>
    </xf>
    <xf numFmtId="20" fontId="2" fillId="6" borderId="1" xfId="0" applyNumberFormat="1" applyFont="1" applyFill="1" applyBorder="1" applyAlignment="1" applyProtection="1">
      <alignment horizontal="center" vertical="center"/>
      <protection locked="0"/>
    </xf>
    <xf numFmtId="0" fontId="8" fillId="6" borderId="1" xfId="0" applyFont="1" applyFill="1" applyBorder="1" applyAlignment="1" applyProtection="1">
      <alignment horizontal="center" vertical="center"/>
      <protection locked="0"/>
    </xf>
    <xf numFmtId="0" fontId="5" fillId="6" borderId="1" xfId="0" applyFont="1" applyFill="1" applyBorder="1"/>
    <xf numFmtId="0" fontId="9" fillId="6" borderId="1" xfId="0" applyFont="1" applyFill="1" applyBorder="1" applyAlignment="1">
      <alignment horizontal="left"/>
    </xf>
    <xf numFmtId="0" fontId="15" fillId="6" borderId="1" xfId="0" applyFont="1" applyFill="1" applyBorder="1" applyAlignment="1">
      <alignment horizontal="center"/>
    </xf>
    <xf numFmtId="165" fontId="15" fillId="6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166" fontId="10" fillId="3" borderId="1" xfId="0" applyNumberFormat="1" applyFont="1" applyFill="1" applyBorder="1" applyAlignment="1" applyProtection="1">
      <alignment horizontal="center" vertical="center"/>
      <protection locked="0"/>
    </xf>
    <xf numFmtId="20" fontId="10" fillId="3" borderId="1" xfId="0" applyNumberFormat="1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>
      <alignment horizontal="left"/>
    </xf>
    <xf numFmtId="0" fontId="10" fillId="3" borderId="1" xfId="0" applyFont="1" applyFill="1" applyBorder="1" applyAlignment="1">
      <alignment horizontal="center"/>
    </xf>
    <xf numFmtId="165" fontId="10" fillId="3" borderId="1" xfId="0" applyNumberFormat="1" applyFont="1" applyFill="1" applyBorder="1" applyAlignment="1">
      <alignment horizontal="center"/>
    </xf>
    <xf numFmtId="0" fontId="10" fillId="3" borderId="1" xfId="0" applyFont="1" applyFill="1" applyBorder="1"/>
    <xf numFmtId="0" fontId="10" fillId="9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 applyProtection="1">
      <alignment horizontal="center" vertical="center"/>
      <protection locked="0"/>
    </xf>
    <xf numFmtId="166" fontId="10" fillId="9" borderId="1" xfId="0" applyNumberFormat="1" applyFont="1" applyFill="1" applyBorder="1" applyAlignment="1" applyProtection="1">
      <alignment horizontal="center" vertical="center"/>
      <protection locked="0"/>
    </xf>
    <xf numFmtId="20" fontId="10" fillId="9" borderId="1" xfId="0" applyNumberFormat="1" applyFont="1" applyFill="1" applyBorder="1" applyAlignment="1" applyProtection="1">
      <alignment horizontal="center" vertical="center"/>
      <protection locked="0"/>
    </xf>
    <xf numFmtId="0" fontId="10" fillId="9" borderId="1" xfId="0" applyFont="1" applyFill="1" applyBorder="1" applyAlignment="1">
      <alignment horizontal="center"/>
    </xf>
    <xf numFmtId="165" fontId="10" fillId="9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20" fontId="2" fillId="3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20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/>
    <xf numFmtId="0" fontId="9" fillId="3" borderId="1" xfId="0" applyFont="1" applyFill="1" applyBorder="1" applyAlignment="1">
      <alignment horizontal="left"/>
    </xf>
    <xf numFmtId="0" fontId="15" fillId="3" borderId="1" xfId="0" applyFont="1" applyFill="1" applyBorder="1" applyAlignment="1">
      <alignment horizontal="center"/>
    </xf>
    <xf numFmtId="165" fontId="15" fillId="3" borderId="1" xfId="0" applyNumberFormat="1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 applyProtection="1">
      <alignment horizontal="center" vertical="center" wrapText="1"/>
      <protection locked="0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 applyProtection="1">
      <alignment horizontal="center" vertical="center"/>
      <protection locked="0"/>
    </xf>
    <xf numFmtId="20" fontId="5" fillId="6" borderId="1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0" fillId="24" borderId="1" xfId="0" applyFill="1" applyBorder="1" applyAlignment="1">
      <alignment horizontal="center"/>
    </xf>
    <xf numFmtId="0" fontId="2" fillId="24" borderId="1" xfId="0" applyFont="1" applyFill="1" applyBorder="1" applyAlignment="1">
      <alignment horizontal="center" vertical="center"/>
    </xf>
    <xf numFmtId="0" fontId="2" fillId="24" borderId="1" xfId="0" applyFont="1" applyFill="1" applyBorder="1" applyAlignment="1">
      <alignment horizontal="center"/>
    </xf>
    <xf numFmtId="0" fontId="3" fillId="24" borderId="1" xfId="0" applyFont="1" applyFill="1" applyBorder="1" applyAlignment="1">
      <alignment horizontal="center" vertical="center"/>
    </xf>
    <xf numFmtId="20" fontId="2" fillId="3" borderId="1" xfId="0" applyNumberFormat="1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20" fontId="2" fillId="5" borderId="14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2" fillId="15" borderId="1" xfId="0" applyFont="1" applyFill="1" applyBorder="1" applyAlignment="1">
      <alignment horizontal="center" vertical="center"/>
    </xf>
    <xf numFmtId="0" fontId="13" fillId="0" borderId="0" xfId="0" applyFont="1"/>
    <xf numFmtId="0" fontId="13" fillId="15" borderId="0" xfId="0" applyFont="1" applyFill="1"/>
    <xf numFmtId="0" fontId="11" fillId="0" borderId="0" xfId="0" applyFont="1" applyAlignment="1">
      <alignment horizontal="center" vertical="center"/>
    </xf>
    <xf numFmtId="167" fontId="2" fillId="24" borderId="1" xfId="0" applyNumberFormat="1" applyFont="1" applyFill="1" applyBorder="1" applyAlignment="1">
      <alignment horizontal="center"/>
    </xf>
    <xf numFmtId="167" fontId="0" fillId="24" borderId="1" xfId="0" applyNumberFormat="1" applyFill="1" applyBorder="1" applyAlignment="1">
      <alignment horizontal="center"/>
    </xf>
    <xf numFmtId="167" fontId="13" fillId="15" borderId="0" xfId="0" applyNumberFormat="1" applyFont="1" applyFill="1"/>
    <xf numFmtId="168" fontId="13" fillId="15" borderId="0" xfId="0" applyNumberFormat="1" applyFont="1" applyFill="1"/>
    <xf numFmtId="168" fontId="2" fillId="24" borderId="1" xfId="0" applyNumberFormat="1" applyFont="1" applyFill="1" applyBorder="1" applyAlignment="1">
      <alignment horizontal="center"/>
    </xf>
    <xf numFmtId="167" fontId="2" fillId="6" borderId="1" xfId="0" applyNumberFormat="1" applyFont="1" applyFill="1" applyBorder="1" applyAlignment="1">
      <alignment horizontal="center"/>
    </xf>
    <xf numFmtId="169" fontId="2" fillId="6" borderId="1" xfId="0" applyNumberFormat="1" applyFont="1" applyFill="1" applyBorder="1" applyAlignment="1">
      <alignment horizontal="center"/>
    </xf>
    <xf numFmtId="164" fontId="2" fillId="15" borderId="1" xfId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19" borderId="1" xfId="0" applyFont="1" applyFill="1" applyBorder="1" applyAlignment="1">
      <alignment horizontal="center" vertical="center"/>
    </xf>
    <xf numFmtId="164" fontId="2" fillId="19" borderId="1" xfId="1" applyFont="1" applyFill="1" applyBorder="1" applyAlignment="1">
      <alignment horizontal="center" vertical="center"/>
    </xf>
    <xf numFmtId="164" fontId="2" fillId="7" borderId="1" xfId="1" applyFont="1" applyFill="1" applyBorder="1" applyAlignment="1">
      <alignment horizontal="center" vertical="center"/>
    </xf>
    <xf numFmtId="170" fontId="2" fillId="7" borderId="1" xfId="1" applyNumberFormat="1" applyFont="1" applyFill="1" applyBorder="1" applyAlignment="1">
      <alignment horizontal="center" vertical="center"/>
    </xf>
    <xf numFmtId="0" fontId="2" fillId="27" borderId="1" xfId="0" applyFont="1" applyFill="1" applyBorder="1" applyAlignment="1">
      <alignment horizontal="center" vertical="center"/>
    </xf>
    <xf numFmtId="164" fontId="2" fillId="27" borderId="1" xfId="1" applyFont="1" applyFill="1" applyBorder="1" applyAlignment="1">
      <alignment horizontal="center" vertical="center"/>
    </xf>
    <xf numFmtId="20" fontId="2" fillId="27" borderId="1" xfId="0" applyNumberFormat="1" applyFont="1" applyFill="1" applyBorder="1" applyAlignment="1">
      <alignment horizontal="center" vertical="center"/>
    </xf>
    <xf numFmtId="0" fontId="2" fillId="28" borderId="1" xfId="0" applyFont="1" applyFill="1" applyBorder="1" applyAlignment="1">
      <alignment horizontal="center" vertical="center"/>
    </xf>
    <xf numFmtId="164" fontId="2" fillId="28" borderId="1" xfId="1" applyFont="1" applyFill="1" applyBorder="1" applyAlignment="1">
      <alignment horizontal="center" vertical="center"/>
    </xf>
    <xf numFmtId="20" fontId="2" fillId="28" borderId="1" xfId="0" applyNumberFormat="1" applyFont="1" applyFill="1" applyBorder="1" applyAlignment="1">
      <alignment horizontal="center" vertical="center"/>
    </xf>
    <xf numFmtId="0" fontId="2" fillId="29" borderId="1" xfId="0" applyFont="1" applyFill="1" applyBorder="1" applyAlignment="1">
      <alignment horizontal="center" vertical="center"/>
    </xf>
    <xf numFmtId="164" fontId="2" fillId="29" borderId="1" xfId="1" applyFont="1" applyFill="1" applyBorder="1" applyAlignment="1">
      <alignment horizontal="center" vertical="center"/>
    </xf>
    <xf numFmtId="20" fontId="2" fillId="29" borderId="1" xfId="0" applyNumberFormat="1" applyFont="1" applyFill="1" applyBorder="1" applyAlignment="1">
      <alignment horizontal="center" vertical="center"/>
    </xf>
    <xf numFmtId="20" fontId="2" fillId="19" borderId="1" xfId="0" applyNumberFormat="1" applyFont="1" applyFill="1" applyBorder="1" applyAlignment="1">
      <alignment horizontal="center" vertical="center"/>
    </xf>
    <xf numFmtId="0" fontId="2" fillId="30" borderId="1" xfId="0" applyFont="1" applyFill="1" applyBorder="1" applyAlignment="1">
      <alignment horizontal="center" vertical="center"/>
    </xf>
    <xf numFmtId="164" fontId="2" fillId="30" borderId="1" xfId="1" applyFont="1" applyFill="1" applyBorder="1" applyAlignment="1">
      <alignment horizontal="center" vertical="center"/>
    </xf>
    <xf numFmtId="20" fontId="2" fillId="30" borderId="1" xfId="0" applyNumberFormat="1" applyFont="1" applyFill="1" applyBorder="1" applyAlignment="1">
      <alignment horizontal="center" vertical="center"/>
    </xf>
    <xf numFmtId="0" fontId="2" fillId="31" borderId="1" xfId="0" applyFont="1" applyFill="1" applyBorder="1" applyAlignment="1">
      <alignment horizontal="center" vertical="center"/>
    </xf>
    <xf numFmtId="20" fontId="2" fillId="31" borderId="1" xfId="0" applyNumberFormat="1" applyFont="1" applyFill="1" applyBorder="1" applyAlignment="1">
      <alignment horizontal="center" vertical="center"/>
    </xf>
    <xf numFmtId="164" fontId="2" fillId="31" borderId="1" xfId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vertical="center"/>
    </xf>
    <xf numFmtId="0" fontId="5" fillId="6" borderId="4" xfId="0" applyFont="1" applyFill="1" applyBorder="1"/>
    <xf numFmtId="0" fontId="5" fillId="6" borderId="7" xfId="0" applyFont="1" applyFill="1" applyBorder="1"/>
    <xf numFmtId="0" fontId="5" fillId="6" borderId="8" xfId="0" applyFont="1" applyFill="1" applyBorder="1"/>
    <xf numFmtId="20" fontId="8" fillId="6" borderId="1" xfId="0" applyNumberFormat="1" applyFont="1" applyFill="1" applyBorder="1" applyAlignment="1" applyProtection="1">
      <alignment vertical="center"/>
      <protection locked="0"/>
    </xf>
    <xf numFmtId="20" fontId="8" fillId="6" borderId="1" xfId="0" applyNumberFormat="1" applyFont="1" applyFill="1" applyBorder="1" applyAlignment="1" applyProtection="1">
      <alignment horizontal="center" vertical="center"/>
      <protection locked="0"/>
    </xf>
    <xf numFmtId="0" fontId="2" fillId="17" borderId="1" xfId="0" applyFont="1" applyFill="1" applyBorder="1" applyAlignment="1">
      <alignment horizontal="center" vertical="center"/>
    </xf>
    <xf numFmtId="0" fontId="2" fillId="17" borderId="1" xfId="0" applyFont="1" applyFill="1" applyBorder="1" applyAlignment="1">
      <alignment horizontal="center" vertical="center" wrapText="1"/>
    </xf>
    <xf numFmtId="0" fontId="2" fillId="17" borderId="1" xfId="0" applyFont="1" applyFill="1" applyBorder="1" applyAlignment="1">
      <alignment vertical="center"/>
    </xf>
    <xf numFmtId="0" fontId="2" fillId="17" borderId="1" xfId="0" applyFont="1" applyFill="1" applyBorder="1" applyAlignment="1" applyProtection="1">
      <alignment horizontal="center" vertical="center"/>
      <protection locked="0"/>
    </xf>
    <xf numFmtId="0" fontId="2" fillId="17" borderId="1" xfId="0" applyFont="1" applyFill="1" applyBorder="1" applyAlignment="1" applyProtection="1">
      <alignment horizontal="center" vertical="center" wrapText="1"/>
      <protection locked="0"/>
    </xf>
    <xf numFmtId="20" fontId="2" fillId="17" borderId="1" xfId="0" applyNumberFormat="1" applyFont="1" applyFill="1" applyBorder="1" applyAlignment="1" applyProtection="1">
      <alignment horizontal="center" vertical="center"/>
      <protection locked="0"/>
    </xf>
    <xf numFmtId="20" fontId="8" fillId="17" borderId="1" xfId="0" applyNumberFormat="1" applyFont="1" applyFill="1" applyBorder="1" applyAlignment="1" applyProtection="1">
      <alignment horizontal="center" vertical="center"/>
      <protection locked="0"/>
    </xf>
    <xf numFmtId="20" fontId="8" fillId="17" borderId="1" xfId="0" applyNumberFormat="1" applyFont="1" applyFill="1" applyBorder="1" applyAlignment="1" applyProtection="1">
      <alignment vertical="center"/>
      <protection locked="0"/>
    </xf>
    <xf numFmtId="0" fontId="5" fillId="17" borderId="1" xfId="0" applyFont="1" applyFill="1" applyBorder="1" applyAlignment="1">
      <alignment horizontal="center" vertical="center"/>
    </xf>
    <xf numFmtId="0" fontId="5" fillId="17" borderId="1" xfId="0" applyFont="1" applyFill="1" applyBorder="1" applyAlignment="1" applyProtection="1">
      <alignment horizontal="center" vertical="center"/>
      <protection locked="0"/>
    </xf>
    <xf numFmtId="20" fontId="5" fillId="17" borderId="1" xfId="0" applyNumberFormat="1" applyFont="1" applyFill="1" applyBorder="1" applyAlignment="1" applyProtection="1">
      <alignment horizontal="center" vertical="center"/>
      <protection locked="0"/>
    </xf>
    <xf numFmtId="0" fontId="5" fillId="17" borderId="1" xfId="0" applyFont="1" applyFill="1" applyBorder="1"/>
    <xf numFmtId="0" fontId="9" fillId="17" borderId="1" xfId="0" applyFont="1" applyFill="1" applyBorder="1" applyAlignment="1">
      <alignment horizontal="left"/>
    </xf>
    <xf numFmtId="0" fontId="15" fillId="17" borderId="1" xfId="0" applyFont="1" applyFill="1" applyBorder="1" applyAlignment="1">
      <alignment horizontal="center"/>
    </xf>
    <xf numFmtId="165" fontId="15" fillId="17" borderId="1" xfId="0" applyNumberFormat="1" applyFont="1" applyFill="1" applyBorder="1" applyAlignment="1">
      <alignment horizontal="center"/>
    </xf>
    <xf numFmtId="0" fontId="5" fillId="17" borderId="4" xfId="0" applyFont="1" applyFill="1" applyBorder="1"/>
    <xf numFmtId="0" fontId="5" fillId="17" borderId="7" xfId="0" applyFont="1" applyFill="1" applyBorder="1"/>
    <xf numFmtId="0" fontId="5" fillId="17" borderId="8" xfId="0" applyFont="1" applyFill="1" applyBorder="1"/>
    <xf numFmtId="0" fontId="2" fillId="28" borderId="1" xfId="0" applyFont="1" applyFill="1" applyBorder="1" applyAlignment="1">
      <alignment horizontal="center" vertical="center" wrapText="1"/>
    </xf>
    <xf numFmtId="0" fontId="2" fillId="28" borderId="1" xfId="0" applyFont="1" applyFill="1" applyBorder="1" applyAlignment="1">
      <alignment vertical="center"/>
    </xf>
    <xf numFmtId="0" fontId="2" fillId="28" borderId="1" xfId="0" applyFont="1" applyFill="1" applyBorder="1" applyAlignment="1" applyProtection="1">
      <alignment horizontal="center" vertical="center"/>
      <protection locked="0"/>
    </xf>
    <xf numFmtId="0" fontId="2" fillId="28" borderId="1" xfId="0" applyFont="1" applyFill="1" applyBorder="1" applyAlignment="1" applyProtection="1">
      <alignment horizontal="center" vertical="center" wrapText="1"/>
      <protection locked="0"/>
    </xf>
    <xf numFmtId="20" fontId="2" fillId="28" borderId="1" xfId="0" applyNumberFormat="1" applyFont="1" applyFill="1" applyBorder="1" applyAlignment="1" applyProtection="1">
      <alignment horizontal="center" vertical="center"/>
      <protection locked="0"/>
    </xf>
    <xf numFmtId="20" fontId="8" fillId="28" borderId="1" xfId="0" applyNumberFormat="1" applyFont="1" applyFill="1" applyBorder="1" applyAlignment="1" applyProtection="1">
      <alignment horizontal="center" vertical="center"/>
      <protection locked="0"/>
    </xf>
    <xf numFmtId="20" fontId="8" fillId="28" borderId="1" xfId="0" applyNumberFormat="1" applyFont="1" applyFill="1" applyBorder="1" applyAlignment="1" applyProtection="1">
      <alignment vertical="center"/>
      <protection locked="0"/>
    </xf>
    <xf numFmtId="0" fontId="5" fillId="28" borderId="1" xfId="0" applyFont="1" applyFill="1" applyBorder="1" applyAlignment="1">
      <alignment horizontal="center" vertical="center"/>
    </xf>
    <xf numFmtId="0" fontId="5" fillId="28" borderId="1" xfId="0" applyFont="1" applyFill="1" applyBorder="1" applyAlignment="1" applyProtection="1">
      <alignment horizontal="center" vertical="center"/>
      <protection locked="0"/>
    </xf>
    <xf numFmtId="20" fontId="5" fillId="28" borderId="1" xfId="0" applyNumberFormat="1" applyFont="1" applyFill="1" applyBorder="1" applyAlignment="1" applyProtection="1">
      <alignment horizontal="center" vertical="center"/>
      <protection locked="0"/>
    </xf>
    <xf numFmtId="0" fontId="5" fillId="28" borderId="1" xfId="0" applyFont="1" applyFill="1" applyBorder="1"/>
    <xf numFmtId="0" fontId="9" fillId="28" borderId="1" xfId="0" applyFont="1" applyFill="1" applyBorder="1" applyAlignment="1">
      <alignment horizontal="left"/>
    </xf>
    <xf numFmtId="0" fontId="15" fillId="28" borderId="1" xfId="0" applyFont="1" applyFill="1" applyBorder="1" applyAlignment="1">
      <alignment horizontal="center"/>
    </xf>
    <xf numFmtId="165" fontId="15" fillId="28" borderId="1" xfId="0" applyNumberFormat="1" applyFont="1" applyFill="1" applyBorder="1" applyAlignment="1">
      <alignment horizontal="center"/>
    </xf>
    <xf numFmtId="0" fontId="5" fillId="28" borderId="4" xfId="0" applyFont="1" applyFill="1" applyBorder="1"/>
    <xf numFmtId="0" fontId="5" fillId="28" borderId="7" xfId="0" applyFont="1" applyFill="1" applyBorder="1"/>
    <xf numFmtId="0" fontId="5" fillId="28" borderId="8" xfId="0" applyFont="1" applyFill="1" applyBorder="1"/>
    <xf numFmtId="0" fontId="2" fillId="27" borderId="1" xfId="0" applyFont="1" applyFill="1" applyBorder="1" applyAlignment="1">
      <alignment horizontal="center" vertical="center" wrapText="1"/>
    </xf>
    <xf numFmtId="0" fontId="2" fillId="27" borderId="1" xfId="0" applyFont="1" applyFill="1" applyBorder="1" applyAlignment="1">
      <alignment vertical="center"/>
    </xf>
    <xf numFmtId="0" fontId="2" fillId="27" borderId="1" xfId="0" applyFont="1" applyFill="1" applyBorder="1" applyAlignment="1" applyProtection="1">
      <alignment horizontal="center" vertical="center"/>
      <protection locked="0"/>
    </xf>
    <xf numFmtId="0" fontId="2" fillId="27" borderId="1" xfId="0" applyFont="1" applyFill="1" applyBorder="1" applyAlignment="1" applyProtection="1">
      <alignment horizontal="center" vertical="center" wrapText="1"/>
      <protection locked="0"/>
    </xf>
    <xf numFmtId="20" fontId="2" fillId="27" borderId="1" xfId="0" applyNumberFormat="1" applyFont="1" applyFill="1" applyBorder="1" applyAlignment="1" applyProtection="1">
      <alignment horizontal="center" vertical="center"/>
      <protection locked="0"/>
    </xf>
    <xf numFmtId="20" fontId="8" fillId="27" borderId="1" xfId="0" applyNumberFormat="1" applyFont="1" applyFill="1" applyBorder="1" applyAlignment="1" applyProtection="1">
      <alignment horizontal="center" vertical="center"/>
      <protection locked="0"/>
    </xf>
    <xf numFmtId="20" fontId="8" fillId="27" borderId="1" xfId="0" applyNumberFormat="1" applyFont="1" applyFill="1" applyBorder="1" applyAlignment="1" applyProtection="1">
      <alignment vertical="center"/>
      <protection locked="0"/>
    </xf>
    <xf numFmtId="0" fontId="5" fillId="27" borderId="1" xfId="0" applyFont="1" applyFill="1" applyBorder="1" applyAlignment="1">
      <alignment horizontal="center" vertical="center"/>
    </xf>
    <xf numFmtId="0" fontId="5" fillId="27" borderId="1" xfId="0" applyFont="1" applyFill="1" applyBorder="1" applyAlignment="1" applyProtection="1">
      <alignment horizontal="center" vertical="center"/>
      <protection locked="0"/>
    </xf>
    <xf numFmtId="20" fontId="5" fillId="27" borderId="1" xfId="0" applyNumberFormat="1" applyFont="1" applyFill="1" applyBorder="1" applyAlignment="1" applyProtection="1">
      <alignment horizontal="center" vertical="center"/>
      <protection locked="0"/>
    </xf>
    <xf numFmtId="0" fontId="5" fillId="27" borderId="1" xfId="0" applyFont="1" applyFill="1" applyBorder="1"/>
    <xf numFmtId="0" fontId="9" fillId="27" borderId="1" xfId="0" applyFont="1" applyFill="1" applyBorder="1" applyAlignment="1">
      <alignment horizontal="left"/>
    </xf>
    <xf numFmtId="0" fontId="15" fillId="27" borderId="1" xfId="0" applyFont="1" applyFill="1" applyBorder="1" applyAlignment="1">
      <alignment horizontal="center"/>
    </xf>
    <xf numFmtId="165" fontId="15" fillId="27" borderId="1" xfId="0" applyNumberFormat="1" applyFont="1" applyFill="1" applyBorder="1" applyAlignment="1">
      <alignment horizontal="center"/>
    </xf>
    <xf numFmtId="0" fontId="5" fillId="27" borderId="4" xfId="0" applyFont="1" applyFill="1" applyBorder="1"/>
    <xf numFmtId="0" fontId="5" fillId="27" borderId="7" xfId="0" applyFont="1" applyFill="1" applyBorder="1"/>
    <xf numFmtId="0" fontId="5" fillId="27" borderId="8" xfId="0" applyFont="1" applyFill="1" applyBorder="1"/>
    <xf numFmtId="0" fontId="11" fillId="6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 applyProtection="1">
      <alignment horizontal="center" vertical="center"/>
      <protection locked="0"/>
    </xf>
    <xf numFmtId="166" fontId="11" fillId="6" borderId="1" xfId="0" applyNumberFormat="1" applyFont="1" applyFill="1" applyBorder="1" applyAlignment="1" applyProtection="1">
      <alignment horizontal="center" vertical="center"/>
      <protection locked="0"/>
    </xf>
    <xf numFmtId="20" fontId="11" fillId="6" borderId="1" xfId="0" applyNumberFormat="1" applyFont="1" applyFill="1" applyBorder="1" applyAlignment="1" applyProtection="1">
      <alignment horizontal="center" vertical="center"/>
      <protection locked="0"/>
    </xf>
    <xf numFmtId="166" fontId="11" fillId="6" borderId="4" xfId="0" applyNumberFormat="1" applyFont="1" applyFill="1" applyBorder="1" applyAlignment="1" applyProtection="1">
      <alignment horizontal="center" vertical="center"/>
      <protection locked="0"/>
    </xf>
    <xf numFmtId="0" fontId="29" fillId="6" borderId="1" xfId="0" applyFont="1" applyFill="1" applyBorder="1" applyAlignment="1">
      <alignment horizontal="center"/>
    </xf>
    <xf numFmtId="165" fontId="29" fillId="6" borderId="1" xfId="0" applyNumberFormat="1" applyFont="1" applyFill="1" applyBorder="1" applyAlignment="1">
      <alignment horizontal="center"/>
    </xf>
    <xf numFmtId="0" fontId="25" fillId="6" borderId="11" xfId="0" applyFont="1" applyFill="1" applyBorder="1" applyAlignment="1">
      <alignment horizontal="center" vertical="center"/>
    </xf>
    <xf numFmtId="0" fontId="25" fillId="6" borderId="1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/>
    </xf>
    <xf numFmtId="0" fontId="25" fillId="6" borderId="1" xfId="0" applyFont="1" applyFill="1" applyBorder="1" applyAlignment="1" applyProtection="1">
      <alignment horizontal="center" vertical="center"/>
      <protection locked="0"/>
    </xf>
    <xf numFmtId="166" fontId="25" fillId="6" borderId="1" xfId="0" applyNumberFormat="1" applyFont="1" applyFill="1" applyBorder="1" applyAlignment="1" applyProtection="1">
      <alignment horizontal="center" vertical="center"/>
      <protection locked="0"/>
    </xf>
    <xf numFmtId="20" fontId="25" fillId="6" borderId="1" xfId="0" applyNumberFormat="1" applyFont="1" applyFill="1" applyBorder="1" applyAlignment="1" applyProtection="1">
      <alignment horizontal="center" vertical="center"/>
      <protection locked="0"/>
    </xf>
    <xf numFmtId="0" fontId="25" fillId="6" borderId="4" xfId="0" applyFont="1" applyFill="1" applyBorder="1" applyAlignment="1" applyProtection="1">
      <alignment vertical="center"/>
      <protection locked="0"/>
    </xf>
    <xf numFmtId="0" fontId="25" fillId="6" borderId="8" xfId="0" applyFont="1" applyFill="1" applyBorder="1" applyAlignment="1" applyProtection="1">
      <alignment vertical="center"/>
      <protection locked="0"/>
    </xf>
    <xf numFmtId="165" fontId="12" fillId="6" borderId="1" xfId="0" applyNumberFormat="1" applyFont="1" applyFill="1" applyBorder="1" applyAlignment="1">
      <alignment horizontal="center" vertical="center"/>
    </xf>
    <xf numFmtId="0" fontId="25" fillId="6" borderId="7" xfId="0" applyFont="1" applyFill="1" applyBorder="1"/>
    <xf numFmtId="0" fontId="25" fillId="6" borderId="4" xfId="0" applyFont="1" applyFill="1" applyBorder="1"/>
    <xf numFmtId="0" fontId="25" fillId="6" borderId="8" xfId="0" applyFont="1" applyFill="1" applyBorder="1"/>
    <xf numFmtId="0" fontId="24" fillId="6" borderId="1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 applyProtection="1">
      <alignment vertical="center"/>
      <protection locked="0"/>
    </xf>
    <xf numFmtId="0" fontId="2" fillId="32" borderId="1" xfId="0" applyFont="1" applyFill="1" applyBorder="1" applyAlignment="1">
      <alignment horizontal="center" vertical="center"/>
    </xf>
    <xf numFmtId="164" fontId="2" fillId="32" borderId="1" xfId="1" applyFont="1" applyFill="1" applyBorder="1" applyAlignment="1">
      <alignment horizontal="center" vertical="center"/>
    </xf>
    <xf numFmtId="170" fontId="2" fillId="32" borderId="1" xfId="1" applyNumberFormat="1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19" fontId="2" fillId="6" borderId="1" xfId="0" applyNumberFormat="1" applyFont="1" applyFill="1" applyBorder="1" applyAlignment="1">
      <alignment horizontal="center"/>
    </xf>
    <xf numFmtId="0" fontId="2" fillId="33" borderId="1" xfId="0" applyFont="1" applyFill="1" applyBorder="1" applyAlignment="1">
      <alignment horizontal="center" vertical="center"/>
    </xf>
    <xf numFmtId="164" fontId="2" fillId="33" borderId="1" xfId="1" applyFont="1" applyFill="1" applyBorder="1" applyAlignment="1">
      <alignment horizontal="center" vertical="center"/>
    </xf>
    <xf numFmtId="170" fontId="2" fillId="33" borderId="1" xfId="1" applyNumberFormat="1" applyFont="1" applyFill="1" applyBorder="1" applyAlignment="1">
      <alignment horizontal="center" vertical="center"/>
    </xf>
    <xf numFmtId="0" fontId="2" fillId="34" borderId="1" xfId="0" applyFont="1" applyFill="1" applyBorder="1" applyAlignment="1">
      <alignment horizontal="center" vertical="center"/>
    </xf>
    <xf numFmtId="164" fontId="2" fillId="34" borderId="1" xfId="1" applyFont="1" applyFill="1" applyBorder="1" applyAlignment="1">
      <alignment horizontal="center" vertical="center"/>
    </xf>
    <xf numFmtId="170" fontId="2" fillId="34" borderId="1" xfId="1" applyNumberFormat="1" applyFont="1" applyFill="1" applyBorder="1" applyAlignment="1">
      <alignment horizontal="center" vertical="center"/>
    </xf>
    <xf numFmtId="170" fontId="2" fillId="19" borderId="1" xfId="1" applyNumberFormat="1" applyFont="1" applyFill="1" applyBorder="1" applyAlignment="1">
      <alignment horizontal="center" vertical="center"/>
    </xf>
    <xf numFmtId="0" fontId="30" fillId="4" borderId="1" xfId="0" applyFont="1" applyFill="1" applyBorder="1" applyAlignment="1">
      <alignment horizontal="center" vertical="center"/>
    </xf>
    <xf numFmtId="164" fontId="30" fillId="4" borderId="1" xfId="1" applyFont="1" applyFill="1" applyBorder="1" applyAlignment="1">
      <alignment horizontal="center" vertical="center"/>
    </xf>
    <xf numFmtId="170" fontId="2" fillId="15" borderId="1" xfId="1" applyNumberFormat="1" applyFont="1" applyFill="1" applyBorder="1" applyAlignment="1">
      <alignment horizontal="center" vertical="center"/>
    </xf>
    <xf numFmtId="0" fontId="2" fillId="15" borderId="1" xfId="0" applyFont="1" applyFill="1" applyBorder="1" applyAlignment="1">
      <alignment horizontal="center" vertical="center" readingOrder="2"/>
    </xf>
    <xf numFmtId="0" fontId="30" fillId="4" borderId="1" xfId="0" applyFont="1" applyFill="1" applyBorder="1" applyAlignment="1">
      <alignment horizontal="center" vertical="center" readingOrder="2"/>
    </xf>
    <xf numFmtId="0" fontId="2" fillId="33" borderId="1" xfId="0" applyFont="1" applyFill="1" applyBorder="1" applyAlignment="1">
      <alignment horizontal="center" vertical="center" readingOrder="2"/>
    </xf>
    <xf numFmtId="0" fontId="2" fillId="34" borderId="1" xfId="0" applyFont="1" applyFill="1" applyBorder="1" applyAlignment="1">
      <alignment horizontal="center" vertical="center" readingOrder="2"/>
    </xf>
    <xf numFmtId="0" fontId="2" fillId="19" borderId="1" xfId="0" applyFont="1" applyFill="1" applyBorder="1" applyAlignment="1">
      <alignment horizontal="center" vertical="center" readingOrder="2"/>
    </xf>
    <xf numFmtId="0" fontId="2" fillId="30" borderId="1" xfId="0" applyFont="1" applyFill="1" applyBorder="1" applyAlignment="1">
      <alignment horizontal="center" vertical="center" readingOrder="2"/>
    </xf>
    <xf numFmtId="0" fontId="2" fillId="7" borderId="1" xfId="0" applyFont="1" applyFill="1" applyBorder="1" applyAlignment="1">
      <alignment horizontal="center" vertical="center" readingOrder="2"/>
    </xf>
    <xf numFmtId="0" fontId="2" fillId="35" borderId="1" xfId="0" applyFont="1" applyFill="1" applyBorder="1" applyAlignment="1">
      <alignment horizontal="center" vertical="center"/>
    </xf>
    <xf numFmtId="164" fontId="2" fillId="35" borderId="1" xfId="1" applyFont="1" applyFill="1" applyBorder="1" applyAlignment="1">
      <alignment horizontal="center" vertical="center"/>
    </xf>
    <xf numFmtId="170" fontId="2" fillId="35" borderId="1" xfId="1" applyNumberFormat="1" applyFont="1" applyFill="1" applyBorder="1" applyAlignment="1">
      <alignment horizontal="center" vertical="center"/>
    </xf>
    <xf numFmtId="0" fontId="2" fillId="35" borderId="1" xfId="0" applyFont="1" applyFill="1" applyBorder="1" applyAlignment="1">
      <alignment horizontal="center" vertical="center" readingOrder="2"/>
    </xf>
    <xf numFmtId="0" fontId="2" fillId="25" borderId="1" xfId="0" applyFont="1" applyFill="1" applyBorder="1" applyAlignment="1">
      <alignment horizontal="center" vertical="center"/>
    </xf>
    <xf numFmtId="164" fontId="2" fillId="25" borderId="1" xfId="1" applyFont="1" applyFill="1" applyBorder="1" applyAlignment="1">
      <alignment horizontal="center" vertical="center"/>
    </xf>
    <xf numFmtId="170" fontId="2" fillId="25" borderId="1" xfId="1" applyNumberFormat="1" applyFont="1" applyFill="1" applyBorder="1" applyAlignment="1">
      <alignment horizontal="center" vertical="center"/>
    </xf>
    <xf numFmtId="0" fontId="2" fillId="25" borderId="1" xfId="0" applyFont="1" applyFill="1" applyBorder="1" applyAlignment="1">
      <alignment horizontal="center" vertical="center" readingOrder="2"/>
    </xf>
    <xf numFmtId="0" fontId="2" fillId="2" borderId="9" xfId="0" applyFont="1" applyFill="1" applyBorder="1" applyAlignment="1">
      <alignment horizontal="center" vertical="center"/>
    </xf>
    <xf numFmtId="0" fontId="2" fillId="15" borderId="9" xfId="0" applyFont="1" applyFill="1" applyBorder="1" applyAlignment="1">
      <alignment horizontal="center" vertical="center"/>
    </xf>
    <xf numFmtId="164" fontId="2" fillId="15" borderId="9" xfId="1" applyFont="1" applyFill="1" applyBorder="1" applyAlignment="1">
      <alignment horizontal="center" vertical="center"/>
    </xf>
    <xf numFmtId="170" fontId="2" fillId="15" borderId="9" xfId="1" applyNumberFormat="1" applyFont="1" applyFill="1" applyBorder="1" applyAlignment="1">
      <alignment horizontal="center" vertical="center"/>
    </xf>
    <xf numFmtId="0" fontId="2" fillId="15" borderId="9" xfId="0" applyFont="1" applyFill="1" applyBorder="1" applyAlignment="1">
      <alignment horizontal="center" vertical="center" readingOrder="2"/>
    </xf>
    <xf numFmtId="0" fontId="31" fillId="2" borderId="1" xfId="0" applyFont="1" applyFill="1" applyBorder="1" applyAlignment="1">
      <alignment horizontal="center" vertical="center"/>
    </xf>
    <xf numFmtId="20" fontId="31" fillId="2" borderId="1" xfId="0" applyNumberFormat="1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2" fillId="19" borderId="1" xfId="0" applyFont="1" applyFill="1" applyBorder="1" applyAlignment="1">
      <alignment horizontal="center"/>
    </xf>
    <xf numFmtId="167" fontId="2" fillId="19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2" fillId="20" borderId="1" xfId="0" applyFont="1" applyFill="1" applyBorder="1" applyAlignment="1">
      <alignment horizontal="center"/>
    </xf>
    <xf numFmtId="0" fontId="2" fillId="20" borderId="1" xfId="0" applyFont="1" applyFill="1" applyBorder="1" applyAlignment="1">
      <alignment horizontal="center" vertical="center"/>
    </xf>
    <xf numFmtId="167" fontId="2" fillId="20" borderId="1" xfId="0" applyNumberFormat="1" applyFont="1" applyFill="1" applyBorder="1" applyAlignment="1">
      <alignment horizontal="center"/>
    </xf>
    <xf numFmtId="0" fontId="0" fillId="20" borderId="1" xfId="0" applyFill="1" applyBorder="1" applyAlignment="1">
      <alignment horizontal="center"/>
    </xf>
    <xf numFmtId="167" fontId="0" fillId="20" borderId="1" xfId="0" applyNumberFormat="1" applyFill="1" applyBorder="1" applyAlignment="1">
      <alignment horizontal="center"/>
    </xf>
    <xf numFmtId="0" fontId="2" fillId="25" borderId="1" xfId="0" applyFont="1" applyFill="1" applyBorder="1" applyAlignment="1">
      <alignment horizontal="center"/>
    </xf>
    <xf numFmtId="0" fontId="0" fillId="25" borderId="1" xfId="0" applyFill="1" applyBorder="1" applyAlignment="1">
      <alignment horizontal="center"/>
    </xf>
    <xf numFmtId="167" fontId="2" fillId="25" borderId="1" xfId="0" applyNumberFormat="1" applyFont="1" applyFill="1" applyBorder="1" applyAlignment="1">
      <alignment horizontal="center"/>
    </xf>
    <xf numFmtId="167" fontId="0" fillId="25" borderId="1" xfId="0" applyNumberFormat="1" applyFill="1" applyBorder="1" applyAlignment="1">
      <alignment horizontal="center"/>
    </xf>
    <xf numFmtId="164" fontId="2" fillId="4" borderId="1" xfId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readingOrder="2"/>
    </xf>
    <xf numFmtId="20" fontId="2" fillId="19" borderId="1" xfId="0" applyNumberFormat="1" applyFont="1" applyFill="1" applyBorder="1" applyAlignment="1">
      <alignment horizontal="center"/>
    </xf>
    <xf numFmtId="169" fontId="2" fillId="19" borderId="1" xfId="0" applyNumberFormat="1" applyFont="1" applyFill="1" applyBorder="1" applyAlignment="1">
      <alignment horizontal="center"/>
    </xf>
    <xf numFmtId="0" fontId="2" fillId="34" borderId="1" xfId="0" applyFont="1" applyFill="1" applyBorder="1" applyAlignment="1">
      <alignment horizontal="center"/>
    </xf>
    <xf numFmtId="169" fontId="2" fillId="34" borderId="1" xfId="0" applyNumberFormat="1" applyFont="1" applyFill="1" applyBorder="1" applyAlignment="1">
      <alignment horizontal="center"/>
    </xf>
    <xf numFmtId="0" fontId="2" fillId="11" borderId="1" xfId="0" applyFont="1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2" fillId="11" borderId="1" xfId="0" applyFont="1" applyFill="1" applyBorder="1" applyAlignment="1">
      <alignment horizontal="center" vertical="center"/>
    </xf>
    <xf numFmtId="169" fontId="2" fillId="11" borderId="1" xfId="0" applyNumberFormat="1" applyFont="1" applyFill="1" applyBorder="1" applyAlignment="1">
      <alignment horizontal="center"/>
    </xf>
    <xf numFmtId="167" fontId="2" fillId="11" borderId="1" xfId="0" applyNumberFormat="1" applyFont="1" applyFill="1" applyBorder="1" applyAlignment="1">
      <alignment horizontal="center"/>
    </xf>
    <xf numFmtId="0" fontId="2" fillId="36" borderId="1" xfId="0" applyFont="1" applyFill="1" applyBorder="1" applyAlignment="1">
      <alignment horizontal="center"/>
    </xf>
    <xf numFmtId="0" fontId="0" fillId="36" borderId="1" xfId="0" applyFill="1" applyBorder="1" applyAlignment="1">
      <alignment horizontal="center"/>
    </xf>
    <xf numFmtId="0" fontId="2" fillId="36" borderId="1" xfId="0" applyFont="1" applyFill="1" applyBorder="1" applyAlignment="1">
      <alignment horizontal="center" vertical="center"/>
    </xf>
    <xf numFmtId="169" fontId="2" fillId="36" borderId="1" xfId="0" applyNumberFormat="1" applyFont="1" applyFill="1" applyBorder="1" applyAlignment="1">
      <alignment horizontal="center"/>
    </xf>
    <xf numFmtId="167" fontId="2" fillId="36" borderId="1" xfId="0" applyNumberFormat="1" applyFont="1" applyFill="1" applyBorder="1" applyAlignment="1">
      <alignment horizontal="center"/>
    </xf>
    <xf numFmtId="0" fontId="2" fillId="32" borderId="1" xfId="0" applyFont="1" applyFill="1" applyBorder="1" applyAlignment="1">
      <alignment horizontal="center"/>
    </xf>
    <xf numFmtId="0" fontId="0" fillId="32" borderId="1" xfId="0" applyFill="1" applyBorder="1" applyAlignment="1">
      <alignment horizontal="center"/>
    </xf>
    <xf numFmtId="0" fontId="2" fillId="32" borderId="4" xfId="0" applyFont="1" applyFill="1" applyBorder="1" applyAlignment="1">
      <alignment horizontal="center"/>
    </xf>
    <xf numFmtId="169" fontId="2" fillId="32" borderId="1" xfId="0" applyNumberFormat="1" applyFont="1" applyFill="1" applyBorder="1" applyAlignment="1">
      <alignment horizontal="center"/>
    </xf>
    <xf numFmtId="167" fontId="2" fillId="32" borderId="1" xfId="0" applyNumberFormat="1" applyFont="1" applyFill="1" applyBorder="1" applyAlignment="1">
      <alignment horizontal="center"/>
    </xf>
    <xf numFmtId="0" fontId="2" fillId="29" borderId="1" xfId="0" applyFont="1" applyFill="1" applyBorder="1" applyAlignment="1">
      <alignment horizontal="center"/>
    </xf>
    <xf numFmtId="167" fontId="2" fillId="29" borderId="1" xfId="0" applyNumberFormat="1" applyFont="1" applyFill="1" applyBorder="1" applyAlignment="1">
      <alignment horizontal="center"/>
    </xf>
    <xf numFmtId="0" fontId="0" fillId="29" borderId="1" xfId="0" applyFill="1" applyBorder="1" applyAlignment="1">
      <alignment horizontal="center"/>
    </xf>
    <xf numFmtId="167" fontId="0" fillId="29" borderId="1" xfId="0" applyNumberFormat="1" applyFill="1" applyBorder="1" applyAlignment="1">
      <alignment horizontal="center"/>
    </xf>
    <xf numFmtId="0" fontId="30" fillId="35" borderId="1" xfId="0" applyFont="1" applyFill="1" applyBorder="1" applyAlignment="1">
      <alignment horizontal="center" vertical="center"/>
    </xf>
    <xf numFmtId="164" fontId="30" fillId="35" borderId="1" xfId="1" applyFont="1" applyFill="1" applyBorder="1" applyAlignment="1">
      <alignment horizontal="center" vertical="center"/>
    </xf>
    <xf numFmtId="170" fontId="30" fillId="35" borderId="1" xfId="1" applyNumberFormat="1" applyFont="1" applyFill="1" applyBorder="1" applyAlignment="1">
      <alignment horizontal="center" vertical="center"/>
    </xf>
    <xf numFmtId="0" fontId="2" fillId="32" borderId="1" xfId="0" applyFont="1" applyFill="1" applyBorder="1" applyAlignment="1">
      <alignment horizontal="center" vertical="center" readingOrder="2"/>
    </xf>
    <xf numFmtId="0" fontId="27" fillId="35" borderId="1" xfId="0" applyFont="1" applyFill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/>
    </xf>
    <xf numFmtId="164" fontId="27" fillId="4" borderId="1" xfId="1" applyFont="1" applyFill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 readingOrder="2"/>
    </xf>
    <xf numFmtId="164" fontId="27" fillId="35" borderId="1" xfId="1" applyFont="1" applyFill="1" applyBorder="1" applyAlignment="1">
      <alignment horizontal="center" vertical="center"/>
    </xf>
    <xf numFmtId="0" fontId="27" fillId="35" borderId="1" xfId="0" applyFont="1" applyFill="1" applyBorder="1" applyAlignment="1">
      <alignment horizontal="center" vertical="center" readingOrder="2"/>
    </xf>
    <xf numFmtId="0" fontId="5" fillId="10" borderId="0" xfId="0" applyFont="1" applyFill="1" applyAlignment="1">
      <alignment vertical="center"/>
    </xf>
    <xf numFmtId="0" fontId="0" fillId="10" borderId="0" xfId="0" applyFill="1"/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0" fillId="15" borderId="1" xfId="0" applyFill="1" applyBorder="1" applyAlignment="1">
      <alignment horizontal="center"/>
    </xf>
    <xf numFmtId="0" fontId="2" fillId="19" borderId="4" xfId="0" applyFont="1" applyFill="1" applyBorder="1" applyAlignment="1">
      <alignment horizontal="center"/>
    </xf>
    <xf numFmtId="0" fontId="2" fillId="24" borderId="4" xfId="0" applyFont="1" applyFill="1" applyBorder="1" applyAlignment="1">
      <alignment horizontal="center"/>
    </xf>
    <xf numFmtId="0" fontId="2" fillId="29" borderId="4" xfId="0" applyFont="1" applyFill="1" applyBorder="1" applyAlignment="1">
      <alignment horizontal="center"/>
    </xf>
    <xf numFmtId="0" fontId="37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19" borderId="61" xfId="0" applyFont="1" applyFill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1" xfId="0" applyFont="1" applyBorder="1"/>
    <xf numFmtId="0" fontId="2" fillId="24" borderId="4" xfId="0" applyFont="1" applyFill="1" applyBorder="1" applyAlignment="1">
      <alignment horizontal="center" readingOrder="2"/>
    </xf>
    <xf numFmtId="0" fontId="2" fillId="20" borderId="4" xfId="0" applyFont="1" applyFill="1" applyBorder="1" applyAlignment="1">
      <alignment horizontal="center" readingOrder="2"/>
    </xf>
    <xf numFmtId="0" fontId="2" fillId="29" borderId="4" xfId="0" applyFont="1" applyFill="1" applyBorder="1" applyAlignment="1">
      <alignment horizontal="center" readingOrder="2"/>
    </xf>
    <xf numFmtId="0" fontId="2" fillId="25" borderId="4" xfId="0" applyFont="1" applyFill="1" applyBorder="1" applyAlignment="1">
      <alignment horizontal="center" readingOrder="2"/>
    </xf>
    <xf numFmtId="0" fontId="0" fillId="26" borderId="0" xfId="0" applyFill="1"/>
    <xf numFmtId="0" fontId="2" fillId="26" borderId="0" xfId="0" applyFont="1" applyFill="1" applyAlignment="1">
      <alignment horizontal="center"/>
    </xf>
    <xf numFmtId="0" fontId="2" fillId="26" borderId="0" xfId="0" applyFont="1" applyFill="1" applyAlignment="1">
      <alignment horizontal="center" readingOrder="2"/>
    </xf>
    <xf numFmtId="0" fontId="39" fillId="0" borderId="0" xfId="0" applyFont="1"/>
    <xf numFmtId="46" fontId="13" fillId="15" borderId="0" xfId="0" applyNumberFormat="1" applyFont="1" applyFill="1"/>
    <xf numFmtId="165" fontId="13" fillId="15" borderId="0" xfId="0" applyNumberFormat="1" applyFont="1" applyFill="1"/>
    <xf numFmtId="166" fontId="2" fillId="33" borderId="1" xfId="0" applyNumberFormat="1" applyFont="1" applyFill="1" applyBorder="1" applyAlignment="1">
      <alignment horizontal="center" vertical="center"/>
    </xf>
    <xf numFmtId="166" fontId="2" fillId="34" borderId="1" xfId="0" applyNumberFormat="1" applyFont="1" applyFill="1" applyBorder="1" applyAlignment="1">
      <alignment horizontal="center" vertical="center"/>
    </xf>
    <xf numFmtId="166" fontId="2" fillId="19" borderId="1" xfId="0" applyNumberFormat="1" applyFont="1" applyFill="1" applyBorder="1" applyAlignment="1">
      <alignment horizontal="center" vertical="center"/>
    </xf>
    <xf numFmtId="166" fontId="2" fillId="7" borderId="1" xfId="0" applyNumberFormat="1" applyFont="1" applyFill="1" applyBorder="1" applyAlignment="1">
      <alignment horizontal="center" vertical="center"/>
    </xf>
    <xf numFmtId="166" fontId="2" fillId="4" borderId="1" xfId="0" applyNumberFormat="1" applyFont="1" applyFill="1" applyBorder="1" applyAlignment="1">
      <alignment horizontal="center" vertical="center"/>
    </xf>
    <xf numFmtId="166" fontId="30" fillId="4" borderId="1" xfId="0" applyNumberFormat="1" applyFont="1" applyFill="1" applyBorder="1" applyAlignment="1">
      <alignment horizontal="center" vertical="center"/>
    </xf>
    <xf numFmtId="166" fontId="27" fillId="4" borderId="1" xfId="0" applyNumberFormat="1" applyFont="1" applyFill="1" applyBorder="1" applyAlignment="1">
      <alignment horizontal="center" vertical="center"/>
    </xf>
    <xf numFmtId="166" fontId="27" fillId="35" borderId="1" xfId="0" applyNumberFormat="1" applyFont="1" applyFill="1" applyBorder="1" applyAlignment="1">
      <alignment horizontal="center" vertical="center"/>
    </xf>
    <xf numFmtId="166" fontId="2" fillId="35" borderId="1" xfId="0" applyNumberFormat="1" applyFont="1" applyFill="1" applyBorder="1" applyAlignment="1">
      <alignment horizontal="center" vertical="center"/>
    </xf>
    <xf numFmtId="166" fontId="2" fillId="32" borderId="1" xfId="0" applyNumberFormat="1" applyFont="1" applyFill="1" applyBorder="1" applyAlignment="1">
      <alignment horizontal="center" vertical="center"/>
    </xf>
    <xf numFmtId="166" fontId="2" fillId="25" borderId="1" xfId="0" applyNumberFormat="1" applyFont="1" applyFill="1" applyBorder="1" applyAlignment="1">
      <alignment horizontal="center" vertical="center"/>
    </xf>
    <xf numFmtId="166" fontId="2" fillId="15" borderId="1" xfId="0" applyNumberFormat="1" applyFont="1" applyFill="1" applyBorder="1" applyAlignment="1">
      <alignment horizontal="center" vertical="center"/>
    </xf>
    <xf numFmtId="166" fontId="2" fillId="15" borderId="9" xfId="0" applyNumberFormat="1" applyFont="1" applyFill="1" applyBorder="1" applyAlignment="1">
      <alignment horizontal="center" vertical="center"/>
    </xf>
    <xf numFmtId="165" fontId="31" fillId="2" borderId="1" xfId="0" applyNumberFormat="1" applyFont="1" applyFill="1" applyBorder="1" applyAlignment="1">
      <alignment horizontal="center" vertical="center"/>
    </xf>
    <xf numFmtId="43" fontId="2" fillId="33" borderId="1" xfId="0" applyNumberFormat="1" applyFont="1" applyFill="1" applyBorder="1" applyAlignment="1">
      <alignment horizontal="center" vertical="center"/>
    </xf>
    <xf numFmtId="2" fontId="2" fillId="33" borderId="1" xfId="0" applyNumberFormat="1" applyFont="1" applyFill="1" applyBorder="1" applyAlignment="1">
      <alignment horizontal="center" vertical="center"/>
    </xf>
    <xf numFmtId="1" fontId="2" fillId="33" borderId="1" xfId="0" applyNumberFormat="1" applyFont="1" applyFill="1" applyBorder="1" applyAlignment="1">
      <alignment horizontal="center" vertical="center"/>
    </xf>
    <xf numFmtId="2" fontId="2" fillId="34" borderId="1" xfId="0" applyNumberFormat="1" applyFont="1" applyFill="1" applyBorder="1" applyAlignment="1">
      <alignment horizontal="center" vertical="center"/>
    </xf>
    <xf numFmtId="2" fontId="2" fillId="19" borderId="1" xfId="0" applyNumberFormat="1" applyFont="1" applyFill="1" applyBorder="1" applyAlignment="1">
      <alignment horizontal="center" vertical="center"/>
    </xf>
    <xf numFmtId="2" fontId="2" fillId="7" borderId="1" xfId="0" applyNumberFormat="1" applyFont="1" applyFill="1" applyBorder="1" applyAlignment="1">
      <alignment horizontal="center" vertical="center"/>
    </xf>
    <xf numFmtId="2" fontId="2" fillId="4" borderId="1" xfId="0" applyNumberFormat="1" applyFont="1" applyFill="1" applyBorder="1" applyAlignment="1">
      <alignment horizontal="center" vertical="center"/>
    </xf>
    <xf numFmtId="2" fontId="30" fillId="4" borderId="1" xfId="0" applyNumberFormat="1" applyFont="1" applyFill="1" applyBorder="1" applyAlignment="1">
      <alignment horizontal="center" vertical="center"/>
    </xf>
    <xf numFmtId="2" fontId="27" fillId="4" borderId="1" xfId="0" applyNumberFormat="1" applyFont="1" applyFill="1" applyBorder="1" applyAlignment="1">
      <alignment horizontal="center" vertical="center"/>
    </xf>
    <xf numFmtId="2" fontId="27" fillId="35" borderId="1" xfId="0" applyNumberFormat="1" applyFont="1" applyFill="1" applyBorder="1" applyAlignment="1">
      <alignment horizontal="center" vertical="center"/>
    </xf>
    <xf numFmtId="2" fontId="2" fillId="35" borderId="1" xfId="0" applyNumberFormat="1" applyFont="1" applyFill="1" applyBorder="1" applyAlignment="1">
      <alignment horizontal="center" vertical="center"/>
    </xf>
    <xf numFmtId="2" fontId="2" fillId="32" borderId="1" xfId="0" applyNumberFormat="1" applyFont="1" applyFill="1" applyBorder="1" applyAlignment="1">
      <alignment horizontal="center" vertical="center"/>
    </xf>
    <xf numFmtId="2" fontId="2" fillId="25" borderId="1" xfId="0" applyNumberFormat="1" applyFont="1" applyFill="1" applyBorder="1" applyAlignment="1">
      <alignment horizontal="center" vertical="center"/>
    </xf>
    <xf numFmtId="2" fontId="2" fillId="15" borderId="1" xfId="0" applyNumberFormat="1" applyFont="1" applyFill="1" applyBorder="1" applyAlignment="1">
      <alignment horizontal="center" vertical="center"/>
    </xf>
    <xf numFmtId="2" fontId="2" fillId="15" borderId="9" xfId="0" applyNumberFormat="1" applyFont="1" applyFill="1" applyBorder="1" applyAlignment="1">
      <alignment horizontal="center" vertical="center"/>
    </xf>
    <xf numFmtId="166" fontId="0" fillId="0" borderId="0" xfId="0" applyNumberFormat="1"/>
    <xf numFmtId="46" fontId="2" fillId="5" borderId="14" xfId="0" applyNumberFormat="1" applyFont="1" applyFill="1" applyBorder="1" applyAlignment="1">
      <alignment horizontal="center" vertical="center"/>
    </xf>
    <xf numFmtId="2" fontId="2" fillId="27" borderId="1" xfId="0" applyNumberFormat="1" applyFont="1" applyFill="1" applyBorder="1" applyAlignment="1">
      <alignment horizontal="center" vertical="center"/>
    </xf>
    <xf numFmtId="2" fontId="2" fillId="28" borderId="1" xfId="0" applyNumberFormat="1" applyFont="1" applyFill="1" applyBorder="1" applyAlignment="1">
      <alignment horizontal="center" vertical="center"/>
    </xf>
    <xf numFmtId="2" fontId="2" fillId="29" borderId="1" xfId="0" applyNumberFormat="1" applyFont="1" applyFill="1" applyBorder="1" applyAlignment="1">
      <alignment horizontal="center" vertical="center"/>
    </xf>
    <xf numFmtId="2" fontId="2" fillId="30" borderId="1" xfId="0" applyNumberFormat="1" applyFont="1" applyFill="1" applyBorder="1" applyAlignment="1">
      <alignment horizontal="center" vertical="center"/>
    </xf>
    <xf numFmtId="2" fontId="2" fillId="31" borderId="1" xfId="0" applyNumberFormat="1" applyFont="1" applyFill="1" applyBorder="1" applyAlignment="1">
      <alignment horizontal="center" vertical="center"/>
    </xf>
    <xf numFmtId="172" fontId="2" fillId="19" borderId="1" xfId="0" applyNumberFormat="1" applyFont="1" applyFill="1" applyBorder="1" applyAlignment="1">
      <alignment horizontal="center" vertical="center"/>
    </xf>
    <xf numFmtId="0" fontId="2" fillId="24" borderId="4" xfId="0" applyFont="1" applyFill="1" applyBorder="1" applyAlignment="1">
      <alignment vertical="center"/>
    </xf>
    <xf numFmtId="0" fontId="2" fillId="19" borderId="4" xfId="0" applyFont="1" applyFill="1" applyBorder="1" applyAlignment="1">
      <alignment vertical="center"/>
    </xf>
    <xf numFmtId="0" fontId="2" fillId="29" borderId="4" xfId="0" applyFont="1" applyFill="1" applyBorder="1" applyAlignment="1">
      <alignment vertical="center"/>
    </xf>
    <xf numFmtId="0" fontId="2" fillId="20" borderId="4" xfId="0" applyFont="1" applyFill="1" applyBorder="1" applyAlignment="1">
      <alignment vertical="center"/>
    </xf>
    <xf numFmtId="0" fontId="2" fillId="25" borderId="4" xfId="0" applyFont="1" applyFill="1" applyBorder="1" applyAlignment="1">
      <alignment vertical="center"/>
    </xf>
    <xf numFmtId="0" fontId="3" fillId="24" borderId="11" xfId="0" applyFont="1" applyFill="1" applyBorder="1" applyAlignment="1">
      <alignment horizontal="center" vertical="center"/>
    </xf>
    <xf numFmtId="172" fontId="13" fillId="15" borderId="0" xfId="0" applyNumberFormat="1" applyFont="1" applyFill="1"/>
    <xf numFmtId="0" fontId="11" fillId="9" borderId="4" xfId="0" applyFont="1" applyFill="1" applyBorder="1" applyAlignment="1" applyProtection="1">
      <alignment horizontal="center" vertical="center"/>
      <protection locked="0"/>
    </xf>
    <xf numFmtId="0" fontId="11" fillId="9" borderId="8" xfId="0" applyFont="1" applyFill="1" applyBorder="1" applyAlignment="1" applyProtection="1">
      <alignment horizontal="center" vertical="center"/>
      <protection locked="0"/>
    </xf>
    <xf numFmtId="0" fontId="11" fillId="9" borderId="7" xfId="0" applyFont="1" applyFill="1" applyBorder="1" applyAlignment="1" applyProtection="1">
      <alignment horizontal="center" vertical="center"/>
      <protection locked="0"/>
    </xf>
    <xf numFmtId="0" fontId="11" fillId="9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6" fillId="10" borderId="10" xfId="0" applyFont="1" applyFill="1" applyBorder="1" applyAlignment="1">
      <alignment horizontal="center" vertical="center"/>
    </xf>
    <xf numFmtId="0" fontId="12" fillId="9" borderId="6" xfId="0" applyFont="1" applyFill="1" applyBorder="1" applyAlignment="1">
      <alignment horizontal="center"/>
    </xf>
    <xf numFmtId="0" fontId="11" fillId="9" borderId="1" xfId="0" applyFont="1" applyFill="1" applyBorder="1" applyAlignment="1">
      <alignment horizontal="center" vertical="center" wrapText="1"/>
    </xf>
    <xf numFmtId="0" fontId="11" fillId="8" borderId="4" xfId="0" applyFont="1" applyFill="1" applyBorder="1" applyAlignment="1" applyProtection="1">
      <alignment horizontal="center" vertical="center"/>
      <protection locked="0"/>
    </xf>
    <xf numFmtId="0" fontId="11" fillId="8" borderId="8" xfId="0" applyFont="1" applyFill="1" applyBorder="1" applyAlignment="1" applyProtection="1">
      <alignment horizontal="center" vertical="center"/>
      <protection locked="0"/>
    </xf>
    <xf numFmtId="0" fontId="11" fillId="8" borderId="7" xfId="0" applyFont="1" applyFill="1" applyBorder="1" applyAlignment="1" applyProtection="1">
      <alignment horizontal="center" vertical="center"/>
      <protection locked="0"/>
    </xf>
    <xf numFmtId="0" fontId="16" fillId="11" borderId="10" xfId="0" applyFont="1" applyFill="1" applyBorder="1" applyAlignment="1">
      <alignment horizontal="center" vertical="center"/>
    </xf>
    <xf numFmtId="0" fontId="12" fillId="8" borderId="6" xfId="0" applyFont="1" applyFill="1" applyBorder="1" applyAlignment="1">
      <alignment horizontal="center"/>
    </xf>
    <xf numFmtId="0" fontId="11" fillId="8" borderId="1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 applyProtection="1">
      <alignment horizontal="center" vertical="center"/>
      <protection locked="0"/>
    </xf>
    <xf numFmtId="0" fontId="11" fillId="3" borderId="8" xfId="0" applyFont="1" applyFill="1" applyBorder="1" applyAlignment="1" applyProtection="1">
      <alignment horizontal="center" vertical="center"/>
      <protection locked="0"/>
    </xf>
    <xf numFmtId="0" fontId="11" fillId="3" borderId="7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/>
    </xf>
    <xf numFmtId="0" fontId="16" fillId="7" borderId="10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0" fillId="12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/>
    </xf>
    <xf numFmtId="0" fontId="14" fillId="12" borderId="1" xfId="0" applyFont="1" applyFill="1" applyBorder="1" applyAlignment="1" applyProtection="1">
      <alignment horizontal="center" vertical="center"/>
      <protection locked="0"/>
    </xf>
    <xf numFmtId="1" fontId="14" fillId="12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12" fillId="12" borderId="1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 wrapText="1"/>
    </xf>
    <xf numFmtId="0" fontId="17" fillId="13" borderId="10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/>
    </xf>
    <xf numFmtId="0" fontId="25" fillId="6" borderId="4" xfId="0" applyFont="1" applyFill="1" applyBorder="1" applyAlignment="1" applyProtection="1">
      <alignment horizontal="center" vertical="center"/>
      <protection locked="0"/>
    </xf>
    <xf numFmtId="0" fontId="25" fillId="6" borderId="8" xfId="0" applyFont="1" applyFill="1" applyBorder="1" applyAlignment="1" applyProtection="1">
      <alignment horizontal="center" vertical="center"/>
      <protection locked="0"/>
    </xf>
    <xf numFmtId="0" fontId="25" fillId="6" borderId="4" xfId="0" applyFont="1" applyFill="1" applyBorder="1" applyAlignment="1">
      <alignment horizontal="center"/>
    </xf>
    <xf numFmtId="0" fontId="25" fillId="6" borderId="7" xfId="0" applyFont="1" applyFill="1" applyBorder="1" applyAlignment="1">
      <alignment horizontal="center"/>
    </xf>
    <xf numFmtId="0" fontId="25" fillId="6" borderId="8" xfId="0" applyFont="1" applyFill="1" applyBorder="1" applyAlignment="1">
      <alignment horizontal="center"/>
    </xf>
    <xf numFmtId="165" fontId="12" fillId="6" borderId="4" xfId="0" applyNumberFormat="1" applyFont="1" applyFill="1" applyBorder="1" applyAlignment="1">
      <alignment horizontal="center" vertical="center"/>
    </xf>
    <xf numFmtId="165" fontId="12" fillId="6" borderId="8" xfId="0" applyNumberFormat="1" applyFont="1" applyFill="1" applyBorder="1" applyAlignment="1">
      <alignment horizontal="center" vertical="center"/>
    </xf>
    <xf numFmtId="20" fontId="25" fillId="6" borderId="4" xfId="0" applyNumberFormat="1" applyFont="1" applyFill="1" applyBorder="1" applyAlignment="1" applyProtection="1">
      <alignment horizontal="center" vertical="center"/>
      <protection locked="0"/>
    </xf>
    <xf numFmtId="20" fontId="25" fillId="6" borderId="8" xfId="0" applyNumberFormat="1" applyFont="1" applyFill="1" applyBorder="1" applyAlignment="1" applyProtection="1">
      <alignment horizontal="center" vertical="center"/>
      <protection locked="0"/>
    </xf>
    <xf numFmtId="166" fontId="25" fillId="6" borderId="4" xfId="0" applyNumberFormat="1" applyFont="1" applyFill="1" applyBorder="1" applyAlignment="1" applyProtection="1">
      <alignment horizontal="center" vertical="center"/>
      <protection locked="0"/>
    </xf>
    <xf numFmtId="166" fontId="25" fillId="6" borderId="7" xfId="0" applyNumberFormat="1" applyFont="1" applyFill="1" applyBorder="1" applyAlignment="1" applyProtection="1">
      <alignment horizontal="center" vertical="center"/>
      <protection locked="0"/>
    </xf>
    <xf numFmtId="166" fontId="25" fillId="6" borderId="8" xfId="0" applyNumberFormat="1" applyFont="1" applyFill="1" applyBorder="1" applyAlignment="1" applyProtection="1">
      <alignment horizontal="center" vertical="center"/>
      <protection locked="0"/>
    </xf>
    <xf numFmtId="0" fontId="25" fillId="6" borderId="7" xfId="0" applyFont="1" applyFill="1" applyBorder="1" applyAlignment="1" applyProtection="1">
      <alignment horizontal="center" vertical="center"/>
      <protection locked="0"/>
    </xf>
    <xf numFmtId="0" fontId="17" fillId="4" borderId="10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25" fillId="6" borderId="31" xfId="0" applyFont="1" applyFill="1" applyBorder="1" applyAlignment="1">
      <alignment horizontal="center" vertical="center" wrapText="1"/>
    </xf>
    <xf numFmtId="0" fontId="25" fillId="6" borderId="32" xfId="0" applyFont="1" applyFill="1" applyBorder="1" applyAlignment="1">
      <alignment horizontal="center" vertical="center" wrapText="1"/>
    </xf>
    <xf numFmtId="0" fontId="25" fillId="6" borderId="31" xfId="0" applyFont="1" applyFill="1" applyBorder="1" applyAlignment="1">
      <alignment horizontal="center" vertical="center"/>
    </xf>
    <xf numFmtId="0" fontId="25" fillId="6" borderId="26" xfId="0" applyFont="1" applyFill="1" applyBorder="1" applyAlignment="1">
      <alignment horizontal="center" vertical="center"/>
    </xf>
    <xf numFmtId="0" fontId="25" fillId="6" borderId="32" xfId="0" applyFont="1" applyFill="1" applyBorder="1" applyAlignment="1">
      <alignment horizontal="center" vertical="center"/>
    </xf>
    <xf numFmtId="0" fontId="2" fillId="17" borderId="10" xfId="0" applyFont="1" applyFill="1" applyBorder="1" applyAlignment="1" applyProtection="1">
      <alignment horizontal="center" vertical="center"/>
      <protection locked="0"/>
    </xf>
    <xf numFmtId="0" fontId="5" fillId="17" borderId="10" xfId="0" applyFont="1" applyFill="1" applyBorder="1" applyAlignment="1">
      <alignment horizontal="center"/>
    </xf>
    <xf numFmtId="0" fontId="17" fillId="14" borderId="10" xfId="0" applyFont="1" applyFill="1" applyBorder="1" applyAlignment="1">
      <alignment horizontal="center" vertical="center"/>
    </xf>
    <xf numFmtId="0" fontId="11" fillId="17" borderId="10" xfId="0" applyFont="1" applyFill="1" applyBorder="1" applyAlignment="1">
      <alignment horizontal="center"/>
    </xf>
    <xf numFmtId="0" fontId="10" fillId="17" borderId="10" xfId="0" applyFont="1" applyFill="1" applyBorder="1" applyAlignment="1">
      <alignment horizontal="center" vertical="center"/>
    </xf>
    <xf numFmtId="0" fontId="11" fillId="6" borderId="4" xfId="0" applyFont="1" applyFill="1" applyBorder="1" applyAlignment="1" applyProtection="1">
      <alignment horizontal="center" vertical="center"/>
      <protection locked="0"/>
    </xf>
    <xf numFmtId="0" fontId="11" fillId="6" borderId="8" xfId="0" applyFont="1" applyFill="1" applyBorder="1" applyAlignment="1" applyProtection="1">
      <alignment horizontal="center" vertical="center"/>
      <protection locked="0"/>
    </xf>
    <xf numFmtId="0" fontId="11" fillId="6" borderId="7" xfId="0" applyFont="1" applyFill="1" applyBorder="1" applyAlignment="1" applyProtection="1">
      <alignment horizontal="center" vertical="center"/>
      <protection locked="0"/>
    </xf>
    <xf numFmtId="0" fontId="29" fillId="6" borderId="1" xfId="0" applyFont="1" applyFill="1" applyBorder="1" applyAlignment="1">
      <alignment horizontal="center"/>
    </xf>
    <xf numFmtId="0" fontId="20" fillId="16" borderId="1" xfId="0" applyFont="1" applyFill="1" applyBorder="1" applyAlignment="1">
      <alignment horizontal="center" vertical="center"/>
    </xf>
    <xf numFmtId="0" fontId="20" fillId="16" borderId="9" xfId="0" applyFont="1" applyFill="1" applyBorder="1" applyAlignment="1">
      <alignment horizontal="center" vertical="center"/>
    </xf>
    <xf numFmtId="0" fontId="20" fillId="18" borderId="1" xfId="0" applyFont="1" applyFill="1" applyBorder="1" applyAlignment="1">
      <alignment horizontal="center" vertical="center"/>
    </xf>
    <xf numFmtId="0" fontId="20" fillId="18" borderId="9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/>
    </xf>
    <xf numFmtId="0" fontId="11" fillId="6" borderId="4" xfId="0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0" fontId="19" fillId="10" borderId="1" xfId="0" applyFont="1" applyFill="1" applyBorder="1" applyAlignment="1">
      <alignment horizontal="center" vertical="center"/>
    </xf>
    <xf numFmtId="0" fontId="19" fillId="10" borderId="9" xfId="0" applyFont="1" applyFill="1" applyBorder="1" applyAlignment="1">
      <alignment horizontal="center" vertical="center"/>
    </xf>
    <xf numFmtId="0" fontId="16" fillId="19" borderId="10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4" fillId="19" borderId="10" xfId="0" applyFont="1" applyFill="1" applyBorder="1" applyAlignment="1">
      <alignment horizontal="center" vertical="center"/>
    </xf>
    <xf numFmtId="0" fontId="4" fillId="19" borderId="12" xfId="0" applyFont="1" applyFill="1" applyBorder="1" applyAlignment="1">
      <alignment horizontal="center" vertical="center"/>
    </xf>
    <xf numFmtId="0" fontId="28" fillId="27" borderId="1" xfId="0" applyFont="1" applyFill="1" applyBorder="1" applyAlignment="1">
      <alignment horizontal="center"/>
    </xf>
    <xf numFmtId="0" fontId="2" fillId="27" borderId="4" xfId="0" applyFont="1" applyFill="1" applyBorder="1" applyAlignment="1">
      <alignment horizontal="center" vertical="center"/>
    </xf>
    <xf numFmtId="0" fontId="2" fillId="27" borderId="7" xfId="0" applyFont="1" applyFill="1" applyBorder="1" applyAlignment="1">
      <alignment horizontal="center" vertical="center"/>
    </xf>
    <xf numFmtId="0" fontId="2" fillId="27" borderId="8" xfId="0" applyFont="1" applyFill="1" applyBorder="1" applyAlignment="1">
      <alignment horizontal="center" vertical="center"/>
    </xf>
    <xf numFmtId="0" fontId="8" fillId="27" borderId="4" xfId="0" applyFont="1" applyFill="1" applyBorder="1" applyAlignment="1" applyProtection="1">
      <alignment horizontal="center" vertical="center"/>
      <protection locked="0"/>
    </xf>
    <xf numFmtId="0" fontId="8" fillId="27" borderId="7" xfId="0" applyFont="1" applyFill="1" applyBorder="1" applyAlignment="1" applyProtection="1">
      <alignment horizontal="center" vertical="center"/>
      <protection locked="0"/>
    </xf>
    <xf numFmtId="0" fontId="8" fillId="27" borderId="8" xfId="0" applyFont="1" applyFill="1" applyBorder="1" applyAlignment="1" applyProtection="1">
      <alignment horizontal="center" vertical="center"/>
      <protection locked="0"/>
    </xf>
    <xf numFmtId="0" fontId="9" fillId="27" borderId="4" xfId="0" applyFont="1" applyFill="1" applyBorder="1" applyAlignment="1" applyProtection="1">
      <alignment horizontal="center" vertical="center"/>
      <protection locked="0"/>
    </xf>
    <xf numFmtId="0" fontId="9" fillId="27" borderId="7" xfId="0" applyFont="1" applyFill="1" applyBorder="1" applyAlignment="1" applyProtection="1">
      <alignment horizontal="center" vertical="center"/>
      <protection locked="0"/>
    </xf>
    <xf numFmtId="0" fontId="9" fillId="27" borderId="8" xfId="0" applyFont="1" applyFill="1" applyBorder="1" applyAlignment="1" applyProtection="1">
      <alignment horizontal="center" vertical="center"/>
      <protection locked="0"/>
    </xf>
    <xf numFmtId="0" fontId="4" fillId="19" borderId="1" xfId="0" applyFont="1" applyFill="1" applyBorder="1" applyAlignment="1">
      <alignment horizontal="center" vertical="center"/>
    </xf>
    <xf numFmtId="0" fontId="13" fillId="9" borderId="11" xfId="0" applyFont="1" applyFill="1" applyBorder="1" applyAlignment="1">
      <alignment horizontal="center"/>
    </xf>
    <xf numFmtId="0" fontId="13" fillId="9" borderId="1" xfId="0" applyFont="1" applyFill="1" applyBorder="1" applyAlignment="1">
      <alignment horizontal="center"/>
    </xf>
    <xf numFmtId="0" fontId="10" fillId="9" borderId="1" xfId="0" applyFont="1" applyFill="1" applyBorder="1" applyAlignment="1">
      <alignment horizontal="center" vertical="center"/>
    </xf>
    <xf numFmtId="0" fontId="10" fillId="9" borderId="1" xfId="0" applyFont="1" applyFill="1" applyBorder="1" applyAlignment="1" applyProtection="1">
      <alignment horizontal="center" vertical="center"/>
      <protection locked="0"/>
    </xf>
    <xf numFmtId="0" fontId="10" fillId="9" borderId="4" xfId="0" applyFont="1" applyFill="1" applyBorder="1" applyAlignment="1">
      <alignment horizontal="center"/>
    </xf>
    <xf numFmtId="0" fontId="10" fillId="9" borderId="7" xfId="0" applyFont="1" applyFill="1" applyBorder="1" applyAlignment="1">
      <alignment horizontal="center"/>
    </xf>
    <xf numFmtId="0" fontId="10" fillId="9" borderId="8" xfId="0" applyFont="1" applyFill="1" applyBorder="1" applyAlignment="1">
      <alignment horizontal="center"/>
    </xf>
    <xf numFmtId="0" fontId="10" fillId="9" borderId="1" xfId="0" applyFont="1" applyFill="1" applyBorder="1" applyAlignment="1">
      <alignment horizontal="center"/>
    </xf>
    <xf numFmtId="0" fontId="28" fillId="28" borderId="1" xfId="0" applyFont="1" applyFill="1" applyBorder="1" applyAlignment="1">
      <alignment horizontal="center"/>
    </xf>
    <xf numFmtId="0" fontId="2" fillId="28" borderId="4" xfId="0" applyFont="1" applyFill="1" applyBorder="1" applyAlignment="1">
      <alignment horizontal="center" vertical="center"/>
    </xf>
    <xf numFmtId="0" fontId="2" fillId="28" borderId="7" xfId="0" applyFont="1" applyFill="1" applyBorder="1" applyAlignment="1">
      <alignment horizontal="center" vertical="center"/>
    </xf>
    <xf numFmtId="0" fontId="2" fillId="28" borderId="8" xfId="0" applyFont="1" applyFill="1" applyBorder="1" applyAlignment="1">
      <alignment horizontal="center" vertical="center"/>
    </xf>
    <xf numFmtId="0" fontId="8" fillId="28" borderId="4" xfId="0" applyFont="1" applyFill="1" applyBorder="1" applyAlignment="1" applyProtection="1">
      <alignment horizontal="center" vertical="center"/>
      <protection locked="0"/>
    </xf>
    <xf numFmtId="0" fontId="8" fillId="28" borderId="7" xfId="0" applyFont="1" applyFill="1" applyBorder="1" applyAlignment="1" applyProtection="1">
      <alignment horizontal="center" vertical="center"/>
      <protection locked="0"/>
    </xf>
    <xf numFmtId="0" fontId="8" fillId="28" borderId="8" xfId="0" applyFont="1" applyFill="1" applyBorder="1" applyAlignment="1" applyProtection="1">
      <alignment horizontal="center" vertical="center"/>
      <protection locked="0"/>
    </xf>
    <xf numFmtId="0" fontId="9" fillId="28" borderId="4" xfId="0" applyFont="1" applyFill="1" applyBorder="1" applyAlignment="1" applyProtection="1">
      <alignment horizontal="center" vertical="center"/>
      <protection locked="0"/>
    </xf>
    <xf numFmtId="0" fontId="9" fillId="28" borderId="7" xfId="0" applyFont="1" applyFill="1" applyBorder="1" applyAlignment="1" applyProtection="1">
      <alignment horizontal="center" vertical="center"/>
      <protection locked="0"/>
    </xf>
    <xf numFmtId="0" fontId="9" fillId="28" borderId="8" xfId="0" applyFont="1" applyFill="1" applyBorder="1" applyAlignment="1" applyProtection="1">
      <alignment horizontal="center" vertical="center"/>
      <protection locked="0"/>
    </xf>
    <xf numFmtId="0" fontId="4" fillId="17" borderId="10" xfId="0" applyFont="1" applyFill="1" applyBorder="1" applyAlignment="1">
      <alignment horizontal="center" vertical="center"/>
    </xf>
    <xf numFmtId="0" fontId="28" fillId="17" borderId="1" xfId="0" applyFont="1" applyFill="1" applyBorder="1" applyAlignment="1">
      <alignment horizontal="center"/>
    </xf>
    <xf numFmtId="0" fontId="2" fillId="17" borderId="4" xfId="0" applyFont="1" applyFill="1" applyBorder="1" applyAlignment="1">
      <alignment horizontal="center" vertical="center"/>
    </xf>
    <xf numFmtId="0" fontId="2" fillId="17" borderId="7" xfId="0" applyFont="1" applyFill="1" applyBorder="1" applyAlignment="1">
      <alignment horizontal="center" vertical="center"/>
    </xf>
    <xf numFmtId="0" fontId="2" fillId="17" borderId="8" xfId="0" applyFont="1" applyFill="1" applyBorder="1" applyAlignment="1">
      <alignment horizontal="center" vertical="center"/>
    </xf>
    <xf numFmtId="0" fontId="8" fillId="17" borderId="4" xfId="0" applyFont="1" applyFill="1" applyBorder="1" applyAlignment="1" applyProtection="1">
      <alignment horizontal="center" vertical="center"/>
      <protection locked="0"/>
    </xf>
    <xf numFmtId="0" fontId="8" fillId="17" borderId="7" xfId="0" applyFont="1" applyFill="1" applyBorder="1" applyAlignment="1" applyProtection="1">
      <alignment horizontal="center" vertical="center"/>
      <protection locked="0"/>
    </xf>
    <xf numFmtId="0" fontId="8" fillId="17" borderId="8" xfId="0" applyFont="1" applyFill="1" applyBorder="1" applyAlignment="1" applyProtection="1">
      <alignment horizontal="center" vertical="center"/>
      <protection locked="0"/>
    </xf>
    <xf numFmtId="0" fontId="9" fillId="17" borderId="4" xfId="0" applyFont="1" applyFill="1" applyBorder="1" applyAlignment="1" applyProtection="1">
      <alignment horizontal="center" vertical="center"/>
      <protection locked="0"/>
    </xf>
    <xf numFmtId="0" fontId="9" fillId="17" borderId="7" xfId="0" applyFont="1" applyFill="1" applyBorder="1" applyAlignment="1" applyProtection="1">
      <alignment horizontal="center" vertical="center"/>
      <protection locked="0"/>
    </xf>
    <xf numFmtId="0" fontId="9" fillId="17" borderId="8" xfId="0" applyFont="1" applyFill="1" applyBorder="1" applyAlignment="1" applyProtection="1">
      <alignment horizontal="center" vertical="center"/>
      <protection locked="0"/>
    </xf>
    <xf numFmtId="0" fontId="4" fillId="20" borderId="10" xfId="0" applyFont="1" applyFill="1" applyBorder="1" applyAlignment="1">
      <alignment horizontal="center" vertical="center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18" fillId="21" borderId="0" xfId="0" applyFont="1" applyFill="1" applyAlignment="1">
      <alignment horizontal="center" vertical="center"/>
    </xf>
    <xf numFmtId="0" fontId="8" fillId="6" borderId="4" xfId="0" applyFont="1" applyFill="1" applyBorder="1" applyAlignment="1" applyProtection="1">
      <alignment horizontal="center" vertical="center"/>
      <protection locked="0"/>
    </xf>
    <xf numFmtId="0" fontId="8" fillId="6" borderId="7" xfId="0" applyFont="1" applyFill="1" applyBorder="1" applyAlignment="1" applyProtection="1">
      <alignment horizontal="center" vertical="center"/>
      <protection locked="0"/>
    </xf>
    <xf numFmtId="0" fontId="8" fillId="6" borderId="8" xfId="0" applyFont="1" applyFill="1" applyBorder="1" applyAlignment="1" applyProtection="1">
      <alignment horizontal="center" vertical="center"/>
      <protection locked="0"/>
    </xf>
    <xf numFmtId="0" fontId="9" fillId="6" borderId="4" xfId="0" applyFont="1" applyFill="1" applyBorder="1" applyAlignment="1" applyProtection="1">
      <alignment horizontal="center" vertical="center"/>
      <protection locked="0"/>
    </xf>
    <xf numFmtId="0" fontId="9" fillId="6" borderId="7" xfId="0" applyFont="1" applyFill="1" applyBorder="1" applyAlignment="1" applyProtection="1">
      <alignment horizontal="center" vertical="center"/>
      <protection locked="0"/>
    </xf>
    <xf numFmtId="0" fontId="9" fillId="6" borderId="8" xfId="0" applyFont="1" applyFill="1" applyBorder="1" applyAlignment="1" applyProtection="1">
      <alignment horizontal="center" vertical="center"/>
      <protection locked="0"/>
    </xf>
    <xf numFmtId="0" fontId="4" fillId="2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4" fillId="7" borderId="0" xfId="0" applyFont="1" applyFill="1" applyAlignment="1">
      <alignment horizontal="center" vertical="center"/>
    </xf>
    <xf numFmtId="0" fontId="2" fillId="6" borderId="1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7" fillId="10" borderId="0" xfId="0" applyFont="1" applyFill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1" fillId="20" borderId="0" xfId="0" applyFont="1" applyFill="1" applyAlignment="1">
      <alignment horizontal="center" vertical="center"/>
    </xf>
    <xf numFmtId="0" fontId="21" fillId="20" borderId="6" xfId="0" applyFont="1" applyFill="1" applyBorder="1" applyAlignment="1">
      <alignment horizontal="center" vertical="center"/>
    </xf>
    <xf numFmtId="0" fontId="2" fillId="15" borderId="1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2" fillId="15" borderId="2" xfId="0" applyFont="1" applyFill="1" applyBorder="1" applyAlignment="1">
      <alignment horizontal="center" vertical="center"/>
    </xf>
    <xf numFmtId="0" fontId="2" fillId="15" borderId="3" xfId="0" applyFont="1" applyFill="1" applyBorder="1" applyAlignment="1">
      <alignment horizontal="center" vertical="center"/>
    </xf>
    <xf numFmtId="0" fontId="2" fillId="15" borderId="5" xfId="0" applyFont="1" applyFill="1" applyBorder="1" applyAlignment="1">
      <alignment horizontal="center" vertical="center"/>
    </xf>
    <xf numFmtId="0" fontId="2" fillId="15" borderId="6" xfId="0" applyFont="1" applyFill="1" applyBorder="1" applyAlignment="1">
      <alignment horizontal="center" vertical="center"/>
    </xf>
    <xf numFmtId="0" fontId="2" fillId="15" borderId="15" xfId="0" applyFont="1" applyFill="1" applyBorder="1" applyAlignment="1">
      <alignment horizontal="center" vertical="center"/>
    </xf>
    <xf numFmtId="0" fontId="2" fillId="15" borderId="33" xfId="0" applyFont="1" applyFill="1" applyBorder="1" applyAlignment="1">
      <alignment horizontal="center" vertical="center"/>
    </xf>
    <xf numFmtId="0" fontId="2" fillId="15" borderId="16" xfId="0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21" fillId="23" borderId="0" xfId="0" applyFont="1" applyFill="1" applyAlignment="1">
      <alignment horizontal="center" vertical="center"/>
    </xf>
    <xf numFmtId="0" fontId="21" fillId="23" borderId="6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3" fillId="15" borderId="3" xfId="0" applyFont="1" applyFill="1" applyBorder="1" applyAlignment="1">
      <alignment horizontal="center"/>
    </xf>
    <xf numFmtId="0" fontId="22" fillId="23" borderId="0" xfId="0" applyFont="1" applyFill="1" applyAlignment="1">
      <alignment horizontal="center" vertical="center"/>
    </xf>
    <xf numFmtId="0" fontId="22" fillId="23" borderId="6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16" fillId="10" borderId="0" xfId="0" applyFont="1" applyFill="1" applyAlignment="1">
      <alignment horizontal="center"/>
    </xf>
    <xf numFmtId="0" fontId="16" fillId="10" borderId="6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2" fillId="32" borderId="1" xfId="0" applyFont="1" applyFill="1" applyBorder="1" applyAlignment="1">
      <alignment horizontal="center" readingOrder="2"/>
    </xf>
    <xf numFmtId="0" fontId="2" fillId="32" borderId="4" xfId="0" applyFont="1" applyFill="1" applyBorder="1" applyAlignment="1">
      <alignment horizontal="center" vertical="center"/>
    </xf>
    <xf numFmtId="0" fontId="2" fillId="32" borderId="7" xfId="0" applyFont="1" applyFill="1" applyBorder="1" applyAlignment="1">
      <alignment horizontal="center" vertical="center"/>
    </xf>
    <xf numFmtId="0" fontId="2" fillId="32" borderId="8" xfId="0" applyFont="1" applyFill="1" applyBorder="1" applyAlignment="1">
      <alignment horizontal="center" vertical="center"/>
    </xf>
    <xf numFmtId="0" fontId="2" fillId="32" borderId="4" xfId="0" applyFont="1" applyFill="1" applyBorder="1" applyAlignment="1">
      <alignment horizontal="center"/>
    </xf>
    <xf numFmtId="0" fontId="2" fillId="32" borderId="8" xfId="0" applyFont="1" applyFill="1" applyBorder="1" applyAlignment="1">
      <alignment horizontal="center"/>
    </xf>
    <xf numFmtId="0" fontId="0" fillId="32" borderId="1" xfId="0" applyFill="1" applyBorder="1" applyAlignment="1">
      <alignment horizontal="center"/>
    </xf>
    <xf numFmtId="0" fontId="2" fillId="6" borderId="1" xfId="0" applyFont="1" applyFill="1" applyBorder="1" applyAlignment="1">
      <alignment horizontal="center" readingOrder="2"/>
    </xf>
    <xf numFmtId="0" fontId="2" fillId="36" borderId="1" xfId="0" applyFont="1" applyFill="1" applyBorder="1" applyAlignment="1">
      <alignment horizontal="center" readingOrder="2"/>
    </xf>
    <xf numFmtId="0" fontId="2" fillId="36" borderId="4" xfId="0" applyFont="1" applyFill="1" applyBorder="1" applyAlignment="1">
      <alignment horizontal="center" vertical="center"/>
    </xf>
    <xf numFmtId="0" fontId="2" fillId="36" borderId="7" xfId="0" applyFont="1" applyFill="1" applyBorder="1" applyAlignment="1">
      <alignment horizontal="center" vertical="center"/>
    </xf>
    <xf numFmtId="0" fontId="2" fillId="36" borderId="8" xfId="0" applyFont="1" applyFill="1" applyBorder="1" applyAlignment="1">
      <alignment horizontal="center" vertical="center"/>
    </xf>
    <xf numFmtId="0" fontId="2" fillId="36" borderId="4" xfId="0" applyFont="1" applyFill="1" applyBorder="1" applyAlignment="1">
      <alignment horizontal="center"/>
    </xf>
    <xf numFmtId="0" fontId="2" fillId="36" borderId="8" xfId="0" applyFont="1" applyFill="1" applyBorder="1" applyAlignment="1">
      <alignment horizontal="center"/>
    </xf>
    <xf numFmtId="0" fontId="0" fillId="36" borderId="1" xfId="0" applyFill="1" applyBorder="1" applyAlignment="1">
      <alignment horizontal="center"/>
    </xf>
    <xf numFmtId="0" fontId="2" fillId="11" borderId="1" xfId="0" applyFont="1" applyFill="1" applyBorder="1" applyAlignment="1">
      <alignment horizontal="center" readingOrder="2"/>
    </xf>
    <xf numFmtId="0" fontId="2" fillId="11" borderId="4" xfId="0" applyFont="1" applyFill="1" applyBorder="1" applyAlignment="1">
      <alignment horizontal="center" vertical="center"/>
    </xf>
    <xf numFmtId="0" fontId="2" fillId="11" borderId="7" xfId="0" applyFont="1" applyFill="1" applyBorder="1" applyAlignment="1">
      <alignment horizontal="center" vertical="center"/>
    </xf>
    <xf numFmtId="0" fontId="2" fillId="11" borderId="8" xfId="0" applyFont="1" applyFill="1" applyBorder="1" applyAlignment="1">
      <alignment horizontal="center" vertical="center"/>
    </xf>
    <xf numFmtId="0" fontId="2" fillId="11" borderId="4" xfId="0" applyFont="1" applyFill="1" applyBorder="1" applyAlignment="1">
      <alignment horizontal="center"/>
    </xf>
    <xf numFmtId="0" fontId="2" fillId="11" borderId="8" xfId="0" applyFont="1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2" fillId="34" borderId="1" xfId="0" applyFont="1" applyFill="1" applyBorder="1" applyAlignment="1">
      <alignment horizontal="center" readingOrder="2"/>
    </xf>
    <xf numFmtId="0" fontId="2" fillId="34" borderId="4" xfId="0" applyFont="1" applyFill="1" applyBorder="1" applyAlignment="1">
      <alignment horizontal="center" vertical="center"/>
    </xf>
    <xf numFmtId="0" fontId="2" fillId="34" borderId="7" xfId="0" applyFont="1" applyFill="1" applyBorder="1" applyAlignment="1">
      <alignment horizontal="center" vertical="center"/>
    </xf>
    <xf numFmtId="0" fontId="2" fillId="34" borderId="8" xfId="0" applyFont="1" applyFill="1" applyBorder="1" applyAlignment="1">
      <alignment horizontal="center" vertical="center"/>
    </xf>
    <xf numFmtId="0" fontId="2" fillId="34" borderId="4" xfId="0" applyFont="1" applyFill="1" applyBorder="1" applyAlignment="1">
      <alignment horizontal="center"/>
    </xf>
    <xf numFmtId="0" fontId="2" fillId="34" borderId="8" xfId="0" applyFont="1" applyFill="1" applyBorder="1" applyAlignment="1">
      <alignment horizontal="center"/>
    </xf>
    <xf numFmtId="0" fontId="2" fillId="34" borderId="1" xfId="0" applyFont="1" applyFill="1" applyBorder="1" applyAlignment="1">
      <alignment horizontal="center"/>
    </xf>
    <xf numFmtId="0" fontId="2" fillId="19" borderId="1" xfId="0" applyFont="1" applyFill="1" applyBorder="1" applyAlignment="1">
      <alignment horizontal="center" readingOrder="2"/>
    </xf>
    <xf numFmtId="0" fontId="2" fillId="19" borderId="4" xfId="0" applyFont="1" applyFill="1" applyBorder="1" applyAlignment="1">
      <alignment horizontal="center" vertical="center"/>
    </xf>
    <xf numFmtId="0" fontId="2" fillId="19" borderId="7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0" fontId="2" fillId="19" borderId="4" xfId="0" applyFont="1" applyFill="1" applyBorder="1" applyAlignment="1">
      <alignment horizontal="center"/>
    </xf>
    <xf numFmtId="0" fontId="2" fillId="19" borderId="8" xfId="0" applyFont="1" applyFill="1" applyBorder="1" applyAlignment="1">
      <alignment horizontal="center"/>
    </xf>
    <xf numFmtId="0" fontId="2" fillId="19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 vertical="center"/>
    </xf>
    <xf numFmtId="0" fontId="16" fillId="20" borderId="0" xfId="0" applyFont="1" applyFill="1" applyAlignment="1">
      <alignment horizontal="center"/>
    </xf>
    <xf numFmtId="0" fontId="16" fillId="20" borderId="6" xfId="0" applyFont="1" applyFill="1" applyBorder="1" applyAlignment="1">
      <alignment horizontal="center"/>
    </xf>
    <xf numFmtId="0" fontId="2" fillId="24" borderId="1" xfId="0" applyFont="1" applyFill="1" applyBorder="1" applyAlignment="1">
      <alignment horizontal="center" readingOrder="2"/>
    </xf>
    <xf numFmtId="0" fontId="2" fillId="24" borderId="7" xfId="0" applyFont="1" applyFill="1" applyBorder="1" applyAlignment="1">
      <alignment horizontal="center"/>
    </xf>
    <xf numFmtId="0" fontId="2" fillId="24" borderId="8" xfId="0" applyFont="1" applyFill="1" applyBorder="1" applyAlignment="1">
      <alignment horizontal="center"/>
    </xf>
    <xf numFmtId="0" fontId="2" fillId="24" borderId="4" xfId="0" applyFont="1" applyFill="1" applyBorder="1" applyAlignment="1">
      <alignment horizontal="center"/>
    </xf>
    <xf numFmtId="0" fontId="0" fillId="24" borderId="1" xfId="0" applyFill="1" applyBorder="1" applyAlignment="1">
      <alignment horizontal="center"/>
    </xf>
    <xf numFmtId="0" fontId="2" fillId="24" borderId="1" xfId="0" applyFont="1" applyFill="1" applyBorder="1" applyAlignment="1">
      <alignment horizontal="center"/>
    </xf>
    <xf numFmtId="0" fontId="2" fillId="25" borderId="1" xfId="0" applyFont="1" applyFill="1" applyBorder="1" applyAlignment="1">
      <alignment horizontal="center" readingOrder="2"/>
    </xf>
    <xf numFmtId="0" fontId="2" fillId="25" borderId="7" xfId="0" applyFont="1" applyFill="1" applyBorder="1" applyAlignment="1">
      <alignment horizontal="center"/>
    </xf>
    <xf numFmtId="0" fontId="2" fillId="25" borderId="8" xfId="0" applyFont="1" applyFill="1" applyBorder="1" applyAlignment="1">
      <alignment horizontal="center"/>
    </xf>
    <xf numFmtId="0" fontId="2" fillId="25" borderId="4" xfId="0" applyFont="1" applyFill="1" applyBorder="1" applyAlignment="1">
      <alignment horizontal="center"/>
    </xf>
    <xf numFmtId="0" fontId="0" fillId="25" borderId="1" xfId="0" applyFill="1" applyBorder="1" applyAlignment="1">
      <alignment horizontal="center"/>
    </xf>
    <xf numFmtId="0" fontId="2" fillId="29" borderId="1" xfId="0" applyFont="1" applyFill="1" applyBorder="1" applyAlignment="1">
      <alignment horizontal="center" readingOrder="2"/>
    </xf>
    <xf numFmtId="0" fontId="2" fillId="29" borderId="7" xfId="0" applyFont="1" applyFill="1" applyBorder="1" applyAlignment="1">
      <alignment horizontal="center"/>
    </xf>
    <xf numFmtId="0" fontId="2" fillId="29" borderId="8" xfId="0" applyFont="1" applyFill="1" applyBorder="1" applyAlignment="1">
      <alignment horizontal="center"/>
    </xf>
    <xf numFmtId="0" fontId="2" fillId="29" borderId="4" xfId="0" applyFont="1" applyFill="1" applyBorder="1" applyAlignment="1">
      <alignment horizontal="center"/>
    </xf>
    <xf numFmtId="0" fontId="0" fillId="29" borderId="1" xfId="0" applyFill="1" applyBorder="1" applyAlignment="1">
      <alignment horizontal="center"/>
    </xf>
    <xf numFmtId="0" fontId="0" fillId="24" borderId="1" xfId="0" applyFill="1" applyBorder="1" applyAlignment="1">
      <alignment horizontal="center" readingOrder="2"/>
    </xf>
    <xf numFmtId="0" fontId="2" fillId="20" borderId="7" xfId="0" applyFont="1" applyFill="1" applyBorder="1" applyAlignment="1">
      <alignment horizontal="center"/>
    </xf>
    <xf numFmtId="0" fontId="2" fillId="20" borderId="8" xfId="0" applyFont="1" applyFill="1" applyBorder="1" applyAlignment="1">
      <alignment horizontal="center"/>
    </xf>
    <xf numFmtId="0" fontId="2" fillId="20" borderId="4" xfId="0" applyFont="1" applyFill="1" applyBorder="1" applyAlignment="1">
      <alignment horizontal="center"/>
    </xf>
    <xf numFmtId="0" fontId="2" fillId="20" borderId="1" xfId="0" applyFont="1" applyFill="1" applyBorder="1" applyAlignment="1">
      <alignment horizontal="center"/>
    </xf>
    <xf numFmtId="0" fontId="2" fillId="20" borderId="1" xfId="0" applyFont="1" applyFill="1" applyBorder="1" applyAlignment="1">
      <alignment horizontal="center" readingOrder="2"/>
    </xf>
    <xf numFmtId="0" fontId="0" fillId="20" borderId="1" xfId="0" applyFill="1" applyBorder="1" applyAlignment="1">
      <alignment horizontal="center"/>
    </xf>
    <xf numFmtId="0" fontId="2" fillId="24" borderId="3" xfId="0" applyFont="1" applyFill="1" applyBorder="1" applyAlignment="1">
      <alignment horizontal="center" vertical="center"/>
    </xf>
    <xf numFmtId="0" fontId="2" fillId="24" borderId="0" xfId="0" applyFont="1" applyFill="1" applyAlignment="1">
      <alignment horizontal="center" vertical="center"/>
    </xf>
    <xf numFmtId="0" fontId="2" fillId="24" borderId="6" xfId="0" applyFont="1" applyFill="1" applyBorder="1" applyAlignment="1">
      <alignment horizontal="center" vertical="center"/>
    </xf>
    <xf numFmtId="0" fontId="2" fillId="19" borderId="12" xfId="0" applyFont="1" applyFill="1" applyBorder="1" applyAlignment="1">
      <alignment horizontal="center" vertical="center"/>
    </xf>
    <xf numFmtId="0" fontId="2" fillId="19" borderId="64" xfId="0" applyFont="1" applyFill="1" applyBorder="1" applyAlignment="1">
      <alignment horizontal="center" vertical="center"/>
    </xf>
    <xf numFmtId="0" fontId="2" fillId="19" borderId="61" xfId="0" applyFont="1" applyFill="1" applyBorder="1" applyAlignment="1">
      <alignment horizontal="center" vertical="center"/>
    </xf>
    <xf numFmtId="0" fontId="2" fillId="24" borderId="9" xfId="0" applyFont="1" applyFill="1" applyBorder="1" applyAlignment="1">
      <alignment horizontal="center" vertical="center"/>
    </xf>
    <xf numFmtId="0" fontId="2" fillId="24" borderId="14" xfId="0" applyFont="1" applyFill="1" applyBorder="1" applyAlignment="1">
      <alignment horizontal="center" vertical="center"/>
    </xf>
    <xf numFmtId="0" fontId="2" fillId="24" borderId="11" xfId="0" applyFont="1" applyFill="1" applyBorder="1" applyAlignment="1">
      <alignment horizontal="center" vertical="center"/>
    </xf>
    <xf numFmtId="0" fontId="2" fillId="29" borderId="1" xfId="0" applyFont="1" applyFill="1" applyBorder="1" applyAlignment="1">
      <alignment horizontal="center"/>
    </xf>
    <xf numFmtId="0" fontId="2" fillId="19" borderId="7" xfId="0" applyFont="1" applyFill="1" applyBorder="1" applyAlignment="1">
      <alignment horizontal="center"/>
    </xf>
    <xf numFmtId="0" fontId="18" fillId="4" borderId="0" xfId="0" applyFont="1" applyFill="1" applyAlignment="1">
      <alignment horizontal="center"/>
    </xf>
    <xf numFmtId="0" fontId="18" fillId="4" borderId="6" xfId="0" applyFont="1" applyFill="1" applyBorder="1" applyAlignment="1">
      <alignment horizontal="center"/>
    </xf>
    <xf numFmtId="0" fontId="1" fillId="24" borderId="1" xfId="0" applyFont="1" applyFill="1" applyBorder="1" applyAlignment="1">
      <alignment horizontal="center" vertical="center"/>
    </xf>
    <xf numFmtId="0" fontId="0" fillId="24" borderId="9" xfId="0" applyFill="1" applyBorder="1" applyAlignment="1">
      <alignment horizontal="center"/>
    </xf>
    <xf numFmtId="0" fontId="2" fillId="24" borderId="1" xfId="0" applyFont="1" applyFill="1" applyBorder="1" applyAlignment="1">
      <alignment horizontal="center" vertical="center"/>
    </xf>
    <xf numFmtId="0" fontId="2" fillId="24" borderId="8" xfId="0" applyFont="1" applyFill="1" applyBorder="1" applyAlignment="1">
      <alignment horizontal="center" vertical="center"/>
    </xf>
    <xf numFmtId="0" fontId="38" fillId="2" borderId="4" xfId="0" applyFont="1" applyFill="1" applyBorder="1" applyAlignment="1">
      <alignment horizontal="center"/>
    </xf>
    <xf numFmtId="0" fontId="38" fillId="2" borderId="8" xfId="0" applyFont="1" applyFill="1" applyBorder="1" applyAlignment="1">
      <alignment horizontal="center"/>
    </xf>
    <xf numFmtId="0" fontId="38" fillId="2" borderId="7" xfId="0" applyFont="1" applyFill="1" applyBorder="1" applyAlignment="1">
      <alignment horizontal="center"/>
    </xf>
    <xf numFmtId="0" fontId="36" fillId="19" borderId="58" xfId="0" applyFont="1" applyFill="1" applyBorder="1" applyAlignment="1">
      <alignment horizontal="center" vertical="center"/>
    </xf>
    <xf numFmtId="0" fontId="36" fillId="19" borderId="59" xfId="0" applyFont="1" applyFill="1" applyBorder="1" applyAlignment="1">
      <alignment horizontal="center" vertical="center"/>
    </xf>
    <xf numFmtId="0" fontId="36" fillId="19" borderId="60" xfId="0" applyFont="1" applyFill="1" applyBorder="1" applyAlignment="1">
      <alignment horizontal="center" vertical="center"/>
    </xf>
    <xf numFmtId="0" fontId="4" fillId="2" borderId="62" xfId="0" applyFont="1" applyFill="1" applyBorder="1" applyAlignment="1">
      <alignment horizontal="center" vertical="center"/>
    </xf>
    <xf numFmtId="0" fontId="4" fillId="2" borderId="63" xfId="0" applyFont="1" applyFill="1" applyBorder="1" applyAlignment="1">
      <alignment horizontal="center" vertical="center"/>
    </xf>
    <xf numFmtId="0" fontId="4" fillId="2" borderId="57" xfId="0" applyFont="1" applyFill="1" applyBorder="1" applyAlignment="1">
      <alignment horizontal="center" vertical="center"/>
    </xf>
    <xf numFmtId="0" fontId="0" fillId="7" borderId="62" xfId="0" applyFill="1" applyBorder="1" applyAlignment="1">
      <alignment horizontal="center"/>
    </xf>
    <xf numFmtId="0" fontId="0" fillId="7" borderId="63" xfId="0" applyFill="1" applyBorder="1" applyAlignment="1">
      <alignment horizontal="center"/>
    </xf>
    <xf numFmtId="0" fontId="0" fillId="7" borderId="57" xfId="0" applyFill="1" applyBorder="1" applyAlignment="1">
      <alignment horizontal="center"/>
    </xf>
    <xf numFmtId="0" fontId="4" fillId="7" borderId="62" xfId="0" applyFont="1" applyFill="1" applyBorder="1" applyAlignment="1">
      <alignment horizontal="center" vertical="center"/>
    </xf>
    <xf numFmtId="0" fontId="4" fillId="7" borderId="63" xfId="0" applyFont="1" applyFill="1" applyBorder="1" applyAlignment="1">
      <alignment horizontal="center" vertical="center"/>
    </xf>
    <xf numFmtId="0" fontId="4" fillId="7" borderId="57" xfId="0" applyFont="1" applyFill="1" applyBorder="1" applyAlignment="1">
      <alignment horizontal="center" vertical="center"/>
    </xf>
    <xf numFmtId="0" fontId="35" fillId="20" borderId="1" xfId="2" applyNumberFormat="1" applyFont="1" applyFill="1" applyBorder="1" applyAlignment="1">
      <alignment horizontal="center" vertical="center"/>
    </xf>
    <xf numFmtId="0" fontId="35" fillId="20" borderId="40" xfId="2" applyNumberFormat="1" applyFont="1" applyFill="1" applyBorder="1" applyAlignment="1">
      <alignment horizontal="center" vertical="center"/>
    </xf>
    <xf numFmtId="0" fontId="35" fillId="20" borderId="45" xfId="2" applyNumberFormat="1" applyFont="1" applyFill="1" applyBorder="1" applyAlignment="1">
      <alignment horizontal="center" vertical="center"/>
    </xf>
    <xf numFmtId="0" fontId="35" fillId="20" borderId="46" xfId="2" applyNumberFormat="1" applyFont="1" applyFill="1" applyBorder="1" applyAlignment="1">
      <alignment horizontal="center" vertical="center"/>
    </xf>
    <xf numFmtId="0" fontId="41" fillId="2" borderId="34" xfId="0" applyFont="1" applyFill="1" applyBorder="1" applyAlignment="1">
      <alignment horizontal="center" vertical="center"/>
    </xf>
    <xf numFmtId="0" fontId="41" fillId="2" borderId="35" xfId="0" applyFont="1" applyFill="1" applyBorder="1" applyAlignment="1">
      <alignment horizontal="center" vertical="center"/>
    </xf>
    <xf numFmtId="0" fontId="41" fillId="2" borderId="44" xfId="0" applyFont="1" applyFill="1" applyBorder="1" applyAlignment="1">
      <alignment horizontal="center" vertical="center"/>
    </xf>
    <xf numFmtId="0" fontId="41" fillId="2" borderId="38" xfId="0" applyFont="1" applyFill="1" applyBorder="1" applyAlignment="1">
      <alignment horizontal="center" vertical="center"/>
    </xf>
    <xf numFmtId="0" fontId="41" fillId="2" borderId="1" xfId="0" applyFont="1" applyFill="1" applyBorder="1" applyAlignment="1">
      <alignment horizontal="center" vertical="center"/>
    </xf>
    <xf numFmtId="0" fontId="41" fillId="2" borderId="45" xfId="0" applyFont="1" applyFill="1" applyBorder="1" applyAlignment="1">
      <alignment horizontal="center" vertical="center"/>
    </xf>
    <xf numFmtId="0" fontId="41" fillId="2" borderId="39" xfId="0" applyFont="1" applyFill="1" applyBorder="1" applyAlignment="1">
      <alignment horizontal="center" vertical="center"/>
    </xf>
    <xf numFmtId="0" fontId="41" fillId="2" borderId="40" xfId="0" applyFont="1" applyFill="1" applyBorder="1" applyAlignment="1">
      <alignment horizontal="center" vertical="center"/>
    </xf>
    <xf numFmtId="0" fontId="41" fillId="2" borderId="46" xfId="0" applyFont="1" applyFill="1" applyBorder="1" applyAlignment="1">
      <alignment horizontal="center" vertical="center"/>
    </xf>
    <xf numFmtId="0" fontId="41" fillId="2" borderId="17" xfId="0" applyFont="1" applyFill="1" applyBorder="1" applyAlignment="1">
      <alignment horizontal="center" vertical="center"/>
    </xf>
    <xf numFmtId="0" fontId="41" fillId="2" borderId="30" xfId="0" applyFont="1" applyFill="1" applyBorder="1" applyAlignment="1">
      <alignment horizontal="center" vertical="center"/>
    </xf>
    <xf numFmtId="0" fontId="41" fillId="2" borderId="37" xfId="0" applyFont="1" applyFill="1" applyBorder="1" applyAlignment="1">
      <alignment horizontal="center" vertical="center"/>
    </xf>
    <xf numFmtId="0" fontId="41" fillId="2" borderId="18" xfId="0" applyFont="1" applyFill="1" applyBorder="1" applyAlignment="1">
      <alignment horizontal="center" vertical="center"/>
    </xf>
    <xf numFmtId="0" fontId="41" fillId="2" borderId="0" xfId="0" applyFont="1" applyFill="1" applyAlignment="1">
      <alignment horizontal="center" vertical="center"/>
    </xf>
    <xf numFmtId="0" fontId="41" fillId="2" borderId="29" xfId="0" applyFont="1" applyFill="1" applyBorder="1" applyAlignment="1">
      <alignment horizontal="center" vertical="center"/>
    </xf>
    <xf numFmtId="0" fontId="41" fillId="2" borderId="19" xfId="0" applyFont="1" applyFill="1" applyBorder="1" applyAlignment="1">
      <alignment horizontal="center" vertical="center"/>
    </xf>
    <xf numFmtId="0" fontId="41" fillId="2" borderId="28" xfId="0" applyFont="1" applyFill="1" applyBorder="1" applyAlignment="1">
      <alignment horizontal="center" vertical="center"/>
    </xf>
    <xf numFmtId="0" fontId="41" fillId="2" borderId="42" xfId="0" applyFont="1" applyFill="1" applyBorder="1" applyAlignment="1">
      <alignment horizontal="center" vertical="center"/>
    </xf>
    <xf numFmtId="0" fontId="11" fillId="26" borderId="49" xfId="0" applyFont="1" applyFill="1" applyBorder="1" applyAlignment="1">
      <alignment horizontal="center" vertical="center"/>
    </xf>
    <xf numFmtId="0" fontId="11" fillId="26" borderId="3" xfId="0" applyFont="1" applyFill="1" applyBorder="1" applyAlignment="1">
      <alignment horizontal="center" vertical="center"/>
    </xf>
    <xf numFmtId="0" fontId="11" fillId="26" borderId="15" xfId="0" applyFont="1" applyFill="1" applyBorder="1" applyAlignment="1">
      <alignment horizontal="center" vertical="center"/>
    </xf>
    <xf numFmtId="0" fontId="11" fillId="26" borderId="19" xfId="0" applyFont="1" applyFill="1" applyBorder="1" applyAlignment="1">
      <alignment horizontal="center" vertical="center"/>
    </xf>
    <xf numFmtId="0" fontId="11" fillId="26" borderId="28" xfId="0" applyFont="1" applyFill="1" applyBorder="1" applyAlignment="1">
      <alignment horizontal="center" vertical="center"/>
    </xf>
    <xf numFmtId="0" fontId="11" fillId="26" borderId="52" xfId="0" applyFont="1" applyFill="1" applyBorder="1" applyAlignment="1">
      <alignment horizontal="center" vertical="center"/>
    </xf>
    <xf numFmtId="0" fontId="34" fillId="20" borderId="2" xfId="0" applyFont="1" applyFill="1" applyBorder="1" applyAlignment="1">
      <alignment horizontal="center" vertical="center"/>
    </xf>
    <xf numFmtId="0" fontId="34" fillId="20" borderId="3" xfId="0" applyFont="1" applyFill="1" applyBorder="1" applyAlignment="1">
      <alignment horizontal="center" vertical="center"/>
    </xf>
    <xf numFmtId="0" fontId="34" fillId="20" borderId="15" xfId="0" applyFont="1" applyFill="1" applyBorder="1" applyAlignment="1">
      <alignment horizontal="center" vertical="center"/>
    </xf>
    <xf numFmtId="0" fontId="34" fillId="20" borderId="41" xfId="0" applyFont="1" applyFill="1" applyBorder="1" applyAlignment="1">
      <alignment horizontal="center" vertical="center"/>
    </xf>
    <xf numFmtId="0" fontId="34" fillId="20" borderId="28" xfId="0" applyFont="1" applyFill="1" applyBorder="1" applyAlignment="1">
      <alignment horizontal="center" vertical="center"/>
    </xf>
    <xf numFmtId="0" fontId="34" fillId="20" borderId="52" xfId="0" applyFont="1" applyFill="1" applyBorder="1" applyAlignment="1">
      <alignment horizontal="center" vertical="center"/>
    </xf>
    <xf numFmtId="0" fontId="34" fillId="20" borderId="1" xfId="0" applyFont="1" applyFill="1" applyBorder="1" applyAlignment="1">
      <alignment horizontal="center" vertical="center"/>
    </xf>
    <xf numFmtId="0" fontId="34" fillId="20" borderId="40" xfId="0" applyFont="1" applyFill="1" applyBorder="1" applyAlignment="1">
      <alignment horizontal="center" vertical="center"/>
    </xf>
    <xf numFmtId="0" fontId="32" fillId="0" borderId="1" xfId="2" applyNumberFormat="1" applyFont="1" applyBorder="1" applyAlignment="1">
      <alignment horizontal="center" vertical="center"/>
    </xf>
    <xf numFmtId="0" fontId="32" fillId="0" borderId="45" xfId="2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32" fillId="0" borderId="15" xfId="0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32" fillId="0" borderId="16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11" fillId="0" borderId="49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4" fontId="11" fillId="0" borderId="35" xfId="0" applyNumberFormat="1" applyFont="1" applyBorder="1" applyAlignment="1">
      <alignment horizontal="center" vertical="center"/>
    </xf>
    <xf numFmtId="0" fontId="32" fillId="0" borderId="36" xfId="0" applyFont="1" applyBorder="1" applyAlignment="1">
      <alignment horizontal="center" vertical="center"/>
    </xf>
    <xf numFmtId="0" fontId="32" fillId="0" borderId="30" xfId="0" applyFont="1" applyBorder="1" applyAlignment="1">
      <alignment horizontal="center" vertical="center"/>
    </xf>
    <xf numFmtId="0" fontId="32" fillId="0" borderId="51" xfId="0" applyFont="1" applyBorder="1" applyAlignment="1">
      <alignment horizontal="center" vertical="center"/>
    </xf>
    <xf numFmtId="0" fontId="32" fillId="0" borderId="35" xfId="0" applyFont="1" applyBorder="1" applyAlignment="1">
      <alignment horizontal="center" vertical="center"/>
    </xf>
    <xf numFmtId="0" fontId="32" fillId="0" borderId="65" xfId="2" applyNumberFormat="1" applyFont="1" applyBorder="1" applyAlignment="1">
      <alignment horizontal="center" vertical="center"/>
    </xf>
    <xf numFmtId="0" fontId="32" fillId="0" borderId="11" xfId="2" applyNumberFormat="1" applyFont="1" applyBorder="1" applyAlignment="1">
      <alignment horizontal="center" vertical="center"/>
    </xf>
    <xf numFmtId="0" fontId="32" fillId="0" borderId="56" xfId="2" applyNumberFormat="1" applyFont="1" applyBorder="1" applyAlignment="1">
      <alignment horizontal="center" vertical="center"/>
    </xf>
    <xf numFmtId="0" fontId="32" fillId="0" borderId="55" xfId="2" applyNumberFormat="1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37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0" fontId="33" fillId="2" borderId="29" xfId="0" applyFont="1" applyFill="1" applyBorder="1" applyAlignment="1">
      <alignment horizontal="center" vertical="center"/>
    </xf>
    <xf numFmtId="0" fontId="33" fillId="2" borderId="19" xfId="0" applyFont="1" applyFill="1" applyBorder="1" applyAlignment="1">
      <alignment horizontal="center" vertical="center"/>
    </xf>
    <xf numFmtId="0" fontId="33" fillId="2" borderId="42" xfId="0" applyFont="1" applyFill="1" applyBorder="1" applyAlignment="1">
      <alignment horizontal="center" vertical="center"/>
    </xf>
    <xf numFmtId="0" fontId="11" fillId="9" borderId="34" xfId="0" applyFont="1" applyFill="1" applyBorder="1" applyAlignment="1">
      <alignment horizontal="center" vertical="center"/>
    </xf>
    <xf numFmtId="0" fontId="11" fillId="9" borderId="31" xfId="0" applyFont="1" applyFill="1" applyBorder="1" applyAlignment="1">
      <alignment horizontal="center" vertical="center"/>
    </xf>
    <xf numFmtId="0" fontId="11" fillId="9" borderId="38" xfId="0" applyFont="1" applyFill="1" applyBorder="1" applyAlignment="1">
      <alignment horizontal="center" vertical="center"/>
    </xf>
    <xf numFmtId="0" fontId="11" fillId="9" borderId="4" xfId="0" applyFont="1" applyFill="1" applyBorder="1" applyAlignment="1">
      <alignment horizontal="center" vertical="center"/>
    </xf>
    <xf numFmtId="0" fontId="11" fillId="9" borderId="39" xfId="0" applyFont="1" applyFill="1" applyBorder="1" applyAlignment="1">
      <alignment horizontal="center" vertical="center"/>
    </xf>
    <xf numFmtId="0" fontId="11" fillId="9" borderId="47" xfId="0" applyFont="1" applyFill="1" applyBorder="1" applyAlignment="1">
      <alignment horizontal="center" vertical="center"/>
    </xf>
    <xf numFmtId="0" fontId="11" fillId="9" borderId="23" xfId="0" applyFont="1" applyFill="1" applyBorder="1" applyAlignment="1">
      <alignment horizontal="center" vertical="center"/>
    </xf>
    <xf numFmtId="0" fontId="11" fillId="9" borderId="24" xfId="0" applyFont="1" applyFill="1" applyBorder="1" applyAlignment="1">
      <alignment horizontal="center" vertical="center"/>
    </xf>
    <xf numFmtId="0" fontId="11" fillId="9" borderId="25" xfId="0" applyFont="1" applyFill="1" applyBorder="1" applyAlignment="1">
      <alignment horizontal="center" vertical="center"/>
    </xf>
    <xf numFmtId="0" fontId="11" fillId="9" borderId="26" xfId="0" applyFont="1" applyFill="1" applyBorder="1" applyAlignment="1">
      <alignment horizontal="center" vertical="center"/>
    </xf>
    <xf numFmtId="0" fontId="11" fillId="9" borderId="7" xfId="0" applyFont="1" applyFill="1" applyBorder="1" applyAlignment="1">
      <alignment horizontal="center" vertical="center"/>
    </xf>
    <xf numFmtId="0" fontId="11" fillId="9" borderId="27" xfId="0" applyFont="1" applyFill="1" applyBorder="1" applyAlignment="1">
      <alignment horizontal="center" vertical="center"/>
    </xf>
    <xf numFmtId="0" fontId="40" fillId="7" borderId="53" xfId="0" applyFont="1" applyFill="1" applyBorder="1" applyAlignment="1">
      <alignment horizontal="center" vertical="center"/>
    </xf>
    <xf numFmtId="0" fontId="40" fillId="7" borderId="50" xfId="0" applyFont="1" applyFill="1" applyBorder="1" applyAlignment="1">
      <alignment horizontal="center" vertical="center"/>
    </xf>
    <xf numFmtId="0" fontId="40" fillId="7" borderId="54" xfId="0" applyFont="1" applyFill="1" applyBorder="1" applyAlignment="1">
      <alignment horizontal="center" vertical="center"/>
    </xf>
    <xf numFmtId="0" fontId="11" fillId="10" borderId="26" xfId="0" applyFont="1" applyFill="1" applyBorder="1" applyAlignment="1">
      <alignment horizontal="center" vertical="center"/>
    </xf>
    <xf numFmtId="0" fontId="11" fillId="10" borderId="7" xfId="0" applyFont="1" applyFill="1" applyBorder="1" applyAlignment="1">
      <alignment horizontal="center" vertical="center"/>
    </xf>
    <xf numFmtId="0" fontId="11" fillId="10" borderId="27" xfId="0" applyFont="1" applyFill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/>
    </xf>
    <xf numFmtId="0" fontId="11" fillId="7" borderId="30" xfId="0" applyFont="1" applyFill="1" applyBorder="1" applyAlignment="1">
      <alignment horizontal="center" vertical="center"/>
    </xf>
    <xf numFmtId="0" fontId="11" fillId="7" borderId="37" xfId="0" applyFont="1" applyFill="1" applyBorder="1" applyAlignment="1">
      <alignment horizontal="center" vertical="center"/>
    </xf>
    <xf numFmtId="0" fontId="11" fillId="7" borderId="19" xfId="0" applyFont="1" applyFill="1" applyBorder="1" applyAlignment="1">
      <alignment horizontal="center" vertical="center"/>
    </xf>
    <xf numFmtId="0" fontId="11" fillId="7" borderId="28" xfId="0" applyFont="1" applyFill="1" applyBorder="1" applyAlignment="1">
      <alignment horizontal="center" vertical="center"/>
    </xf>
    <xf numFmtId="0" fontId="11" fillId="7" borderId="42" xfId="0" applyFont="1" applyFill="1" applyBorder="1" applyAlignment="1">
      <alignment horizontal="center" vertical="center"/>
    </xf>
    <xf numFmtId="0" fontId="11" fillId="7" borderId="32" xfId="0" applyFont="1" applyFill="1" applyBorder="1" applyAlignment="1">
      <alignment horizontal="center" vertical="center"/>
    </xf>
    <xf numFmtId="0" fontId="11" fillId="7" borderId="35" xfId="0" applyFont="1" applyFill="1" applyBorder="1" applyAlignment="1">
      <alignment horizontal="center" vertical="center"/>
    </xf>
    <xf numFmtId="0" fontId="11" fillId="7" borderId="44" xfId="0" applyFont="1" applyFill="1" applyBorder="1" applyAlignment="1">
      <alignment horizontal="center" vertical="center"/>
    </xf>
    <xf numFmtId="0" fontId="11" fillId="7" borderId="43" xfId="0" applyFont="1" applyFill="1" applyBorder="1" applyAlignment="1">
      <alignment horizontal="center" vertical="center"/>
    </xf>
    <xf numFmtId="0" fontId="11" fillId="7" borderId="40" xfId="0" applyFont="1" applyFill="1" applyBorder="1" applyAlignment="1">
      <alignment horizontal="center" vertical="center"/>
    </xf>
    <xf numFmtId="0" fontId="11" fillId="7" borderId="46" xfId="0" applyFont="1" applyFill="1" applyBorder="1" applyAlignment="1">
      <alignment horizontal="center" vertical="center"/>
    </xf>
    <xf numFmtId="0" fontId="11" fillId="7" borderId="16" xfId="0" applyFont="1" applyFill="1" applyBorder="1" applyAlignment="1">
      <alignment horizontal="center" vertical="center"/>
    </xf>
    <xf numFmtId="0" fontId="11" fillId="7" borderId="11" xfId="0" applyFont="1" applyFill="1" applyBorder="1" applyAlignment="1">
      <alignment horizontal="center" vertical="center"/>
    </xf>
    <xf numFmtId="0" fontId="11" fillId="7" borderId="55" xfId="0" applyFont="1" applyFill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23" fillId="7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3">
    <cellStyle name="Comma" xfId="1" builtinId="3"/>
    <cellStyle name="Comma 2" xfId="2" xr:uid="{0A506350-5CC4-44CD-A702-B0BDD2B7AED2}"/>
    <cellStyle name="Normal" xfId="0" builtinId="0"/>
  </cellStyles>
  <dxfs count="0"/>
  <tableStyles count="0" defaultTableStyle="TableStyleMedium2" defaultPivotStyle="PivotStyleLight16"/>
  <colors>
    <mruColors>
      <color rgb="FF6699FF"/>
      <color rgb="FFFFD1D1"/>
      <color rgb="FF66FFFF"/>
      <color rgb="FF0099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final%20Form\&#1601;&#1585;&#1605;%20&#1607;&#1575;.xlsx" TargetMode="External"/><Relationship Id="rId1" Type="http://schemas.openxmlformats.org/officeDocument/2006/relationships/externalLinkPath" Target="file:///D:\final%20Form\&#1601;&#1585;&#1605;%20&#1607;&#1575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final%20Form\final%20Form.xlsx" TargetMode="External"/><Relationship Id="rId1" Type="http://schemas.openxmlformats.org/officeDocument/2006/relationships/externalLinkPath" Target="file:///D:\final%20Form\final%20Form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NA\Desktop\DailyReport%201403.10.29.xlsx" TargetMode="External"/><Relationship Id="rId1" Type="http://schemas.openxmlformats.org/officeDocument/2006/relationships/externalLinkPath" Target="DailyReport%201403.10.2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"/>
      <sheetName val="2"/>
      <sheetName val="ماهانه دریل واگن"/>
      <sheetName val="3"/>
      <sheetName val="کارکرد روزانه بیل"/>
      <sheetName val="کارکرد روزانه کامیون"/>
      <sheetName val="کارکرد ماهیانه بیل"/>
      <sheetName val="کارکرد ماهیانه کامیون"/>
      <sheetName val="Ref"/>
      <sheetName val="دیتا بیل"/>
      <sheetName val="دیتا کامیون"/>
      <sheetName val="سایر ماشین آلات"/>
      <sheetName val="فرم ها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کد دستگاه</v>
          </cell>
          <cell r="B1" t="str">
            <v>نام پیمانکار</v>
          </cell>
          <cell r="C1" t="str">
            <v>مدل دستگاه</v>
          </cell>
          <cell r="D1" t="str">
            <v>نام راننده</v>
          </cell>
        </row>
        <row r="2">
          <cell r="A2" t="str">
            <v>بیل 320قدیمی</v>
          </cell>
          <cell r="B2" t="str">
            <v>تیموراسماعیلزاده</v>
          </cell>
          <cell r="C2" t="str">
            <v>Delta 360</v>
          </cell>
          <cell r="D2" t="str">
            <v>اسدی</v>
          </cell>
        </row>
        <row r="3">
          <cell r="A3" t="str">
            <v>بیل 400 تقی</v>
          </cell>
          <cell r="B3" t="str">
            <v>تیموراسماعیلزاده</v>
          </cell>
          <cell r="C3" t="str">
            <v>Delta 361</v>
          </cell>
          <cell r="D3" t="str">
            <v>تقی</v>
          </cell>
        </row>
        <row r="4">
          <cell r="A4" t="str">
            <v>بیل 340</v>
          </cell>
          <cell r="B4" t="str">
            <v>تیموراسماعیلزاده</v>
          </cell>
          <cell r="C4" t="str">
            <v>Delta 362</v>
          </cell>
          <cell r="D4"/>
        </row>
        <row r="5">
          <cell r="A5" t="str">
            <v>بیل 400جدید</v>
          </cell>
          <cell r="B5" t="str">
            <v>تیموراسماعیلزاده</v>
          </cell>
          <cell r="C5" t="str">
            <v>Delta 363</v>
          </cell>
          <cell r="D5"/>
        </row>
        <row r="6">
          <cell r="A6" t="str">
            <v>بیل 330تیمور</v>
          </cell>
          <cell r="B6" t="str">
            <v>تیموراسماعیلزاده</v>
          </cell>
          <cell r="C6" t="str">
            <v>Delta 364</v>
          </cell>
          <cell r="D6"/>
        </row>
        <row r="7">
          <cell r="A7" t="str">
            <v>بیل 305</v>
          </cell>
          <cell r="B7" t="str">
            <v>تیموراسماعیلزاده</v>
          </cell>
          <cell r="C7" t="str">
            <v>Delta 365</v>
          </cell>
          <cell r="D7"/>
        </row>
        <row r="8">
          <cell r="A8" t="str">
            <v>لودر</v>
          </cell>
          <cell r="B8" t="str">
            <v>نورالدین طباطبایی</v>
          </cell>
          <cell r="C8" t="str">
            <v>Delta 366</v>
          </cell>
          <cell r="D8"/>
        </row>
        <row r="9">
          <cell r="A9" t="str">
            <v>بیل 220رحیم</v>
          </cell>
          <cell r="B9" t="str">
            <v>رحیم عرب</v>
          </cell>
          <cell r="C9" t="str">
            <v>Delta 367</v>
          </cell>
          <cell r="D9"/>
        </row>
        <row r="10">
          <cell r="A10" t="str">
            <v>بیل 220عباس</v>
          </cell>
          <cell r="B10" t="str">
            <v>عباس عرب</v>
          </cell>
          <cell r="C10" t="str">
            <v>Delta 368</v>
          </cell>
          <cell r="D10"/>
        </row>
        <row r="11">
          <cell r="A11" t="str">
            <v>بیل 320اسدی</v>
          </cell>
          <cell r="B11" t="str">
            <v>تیموراسماعیلزاده</v>
          </cell>
          <cell r="C11" t="str">
            <v>Delta 369</v>
          </cell>
          <cell r="D11"/>
        </row>
        <row r="12">
          <cell r="A12" t="str">
            <v>بیل 350هیتاچی اسدی</v>
          </cell>
          <cell r="B12" t="str">
            <v>تیموراسماعیلزاده</v>
          </cell>
          <cell r="C12" t="str">
            <v>Delta 370</v>
          </cell>
          <cell r="D12"/>
        </row>
        <row r="13">
          <cell r="A13" t="str">
            <v>بیل 320جدید اسدی</v>
          </cell>
          <cell r="B13" t="str">
            <v>تیموراسماعیلزاده</v>
          </cell>
          <cell r="C13" t="str">
            <v>Delta 371</v>
          </cell>
          <cell r="D13"/>
        </row>
        <row r="14">
          <cell r="A14" t="str">
            <v>بیل 210 هیوندای</v>
          </cell>
          <cell r="B14" t="str">
            <v>تیموراسماعیلزاده</v>
          </cell>
          <cell r="C14" t="str">
            <v>Delta 372</v>
          </cell>
          <cell r="D14"/>
        </row>
        <row r="15">
          <cell r="A15" t="str">
            <v>ژنراتور دریاچه</v>
          </cell>
          <cell r="B15" t="str">
            <v>معدن</v>
          </cell>
          <cell r="C15" t="str">
            <v>Delta 373</v>
          </cell>
          <cell r="D15"/>
        </row>
        <row r="16">
          <cell r="A16" t="str">
            <v>خاور</v>
          </cell>
          <cell r="B16" t="str">
            <v>سیدعلی</v>
          </cell>
          <cell r="C16" t="str">
            <v>Delta 374</v>
          </cell>
          <cell r="D16"/>
        </row>
        <row r="17">
          <cell r="A17" t="str">
            <v>تراکتور</v>
          </cell>
          <cell r="B17" t="str">
            <v>سیدعلی</v>
          </cell>
          <cell r="C17" t="str">
            <v>Delta 375</v>
          </cell>
          <cell r="D17"/>
        </row>
        <row r="18">
          <cell r="A18" t="str">
            <v>ژنراتور کمپ</v>
          </cell>
          <cell r="B18" t="str">
            <v>معدن</v>
          </cell>
          <cell r="C18" t="str">
            <v>Delta 376</v>
          </cell>
          <cell r="D18"/>
        </row>
        <row r="19">
          <cell r="A19" t="str">
            <v>مینی بوس</v>
          </cell>
          <cell r="B19" t="str">
            <v>سید احمد</v>
          </cell>
          <cell r="C19" t="str">
            <v>Delta 377</v>
          </cell>
          <cell r="D19"/>
        </row>
        <row r="20">
          <cell r="A20" t="str">
            <v>دریل واگن</v>
          </cell>
          <cell r="B20" t="str">
            <v>تیموراسماعیلزاده</v>
          </cell>
          <cell r="C20" t="str">
            <v>Delta 378</v>
          </cell>
          <cell r="D20"/>
        </row>
        <row r="21">
          <cell r="A21" t="str">
            <v>بولدزر</v>
          </cell>
          <cell r="B21" t="str">
            <v>تیموراسماعیلزاده</v>
          </cell>
          <cell r="C21"/>
          <cell r="D21"/>
        </row>
        <row r="22">
          <cell r="A22" t="str">
            <v>گرمایش</v>
          </cell>
          <cell r="B22" t="str">
            <v>نیروها</v>
          </cell>
          <cell r="C22"/>
          <cell r="D22"/>
        </row>
        <row r="23">
          <cell r="A23" t="str">
            <v>سایر</v>
          </cell>
          <cell r="B23" t="str">
            <v>سایر</v>
          </cell>
          <cell r="C23"/>
          <cell r="D23"/>
        </row>
        <row r="24">
          <cell r="A24" t="str">
            <v>بیل320تقی</v>
          </cell>
          <cell r="B24" t="str">
            <v>تیموراسماعیلزاده</v>
          </cell>
          <cell r="C24"/>
          <cell r="D24"/>
        </row>
        <row r="25">
          <cell r="A25" t="str">
            <v>گریدر</v>
          </cell>
          <cell r="B25" t="str">
            <v>میری</v>
          </cell>
          <cell r="C25"/>
          <cell r="D25"/>
        </row>
        <row r="26">
          <cell r="A26" t="str">
            <v>دریل واگن جبرائیلی</v>
          </cell>
          <cell r="B26" t="str">
            <v>جبرائیلی</v>
          </cell>
          <cell r="C26"/>
          <cell r="D26"/>
        </row>
        <row r="27">
          <cell r="A27" t="str">
            <v>لیلان</v>
          </cell>
          <cell r="B27" t="str">
            <v>سید علی</v>
          </cell>
          <cell r="C27"/>
          <cell r="D27"/>
        </row>
        <row r="28">
          <cell r="A28" t="str">
            <v>B15</v>
          </cell>
          <cell r="B28" t="str">
            <v>تیموراسماعیلزاده</v>
          </cell>
          <cell r="C28"/>
          <cell r="D28"/>
        </row>
        <row r="29">
          <cell r="A29" t="str">
            <v>B16</v>
          </cell>
          <cell r="B29" t="str">
            <v>تیموراسماعیلزاده</v>
          </cell>
          <cell r="C29"/>
          <cell r="D29"/>
        </row>
        <row r="30">
          <cell r="A30" t="str">
            <v>B17</v>
          </cell>
          <cell r="B30" t="str">
            <v>تیموراسماعیلزاده</v>
          </cell>
          <cell r="C30"/>
          <cell r="D30"/>
        </row>
        <row r="31">
          <cell r="A31" t="str">
            <v>B18</v>
          </cell>
          <cell r="B31" t="str">
            <v>تیموراسماعیلزاده</v>
          </cell>
          <cell r="C31"/>
          <cell r="D31"/>
        </row>
        <row r="32">
          <cell r="A32" t="str">
            <v>بولدوزرD2</v>
          </cell>
          <cell r="B32" t="str">
            <v>سید نورالدین</v>
          </cell>
          <cell r="C32"/>
          <cell r="D32"/>
        </row>
        <row r="33">
          <cell r="A33" t="str">
            <v>B19(320)</v>
          </cell>
          <cell r="B33" t="str">
            <v>تیموراسماعیلزاده</v>
          </cell>
          <cell r="C33"/>
          <cell r="D33"/>
        </row>
        <row r="34">
          <cell r="A34" t="str">
            <v>B20(320)</v>
          </cell>
          <cell r="B34" t="str">
            <v>تیموراسماعیلزاده</v>
          </cell>
          <cell r="C34"/>
          <cell r="D34"/>
        </row>
        <row r="35">
          <cell r="A35" t="str">
            <v>B21(360)</v>
          </cell>
          <cell r="B35" t="str">
            <v>تیموراسماعیلزاده</v>
          </cell>
          <cell r="C35"/>
          <cell r="D35"/>
        </row>
        <row r="36">
          <cell r="A36" t="str">
            <v>لودر جدید</v>
          </cell>
          <cell r="B36" t="str">
            <v>سید نورالدین</v>
          </cell>
          <cell r="C36"/>
          <cell r="D36"/>
        </row>
        <row r="37">
          <cell r="A37" t="str">
            <v>B22(360)</v>
          </cell>
          <cell r="B37" t="str">
            <v>نیشابوری</v>
          </cell>
          <cell r="C37"/>
          <cell r="D37"/>
        </row>
        <row r="38">
          <cell r="A38" t="str">
            <v>B23(360)</v>
          </cell>
          <cell r="B38" t="str">
            <v>اسدی</v>
          </cell>
          <cell r="C38"/>
          <cell r="D38"/>
        </row>
        <row r="39">
          <cell r="A39" t="str">
            <v>B24(دلتا360تیمور)</v>
          </cell>
          <cell r="B39" t="str">
            <v>تیموراسماعیلزاده</v>
          </cell>
          <cell r="C39"/>
          <cell r="D39"/>
        </row>
        <row r="40">
          <cell r="A40" t="str">
            <v>B25(360الله بخشی)</v>
          </cell>
          <cell r="B40" t="str">
            <v>تیموراسماعیلزاده</v>
          </cell>
          <cell r="C40"/>
          <cell r="D40"/>
        </row>
        <row r="41">
          <cell r="A41" t="str">
            <v>لودرتقی(yx657)</v>
          </cell>
          <cell r="B41" t="str">
            <v>تیموراسماعیلزاده</v>
          </cell>
          <cell r="C41"/>
          <cell r="D41"/>
        </row>
        <row r="42">
          <cell r="A42" t="str">
            <v>بیل B26دلتا 360</v>
          </cell>
          <cell r="B42" t="str">
            <v>تیموراسماعیلزاده</v>
          </cell>
          <cell r="C42"/>
          <cell r="D42"/>
        </row>
        <row r="43">
          <cell r="A43" t="str">
            <v>(دلتا360)B27</v>
          </cell>
          <cell r="B43" t="str">
            <v>تیموراسماعیلزاده</v>
          </cell>
          <cell r="C43"/>
          <cell r="D43"/>
        </row>
        <row r="44">
          <cell r="A44" t="str">
            <v>(دلتا330)B28</v>
          </cell>
          <cell r="B44" t="str">
            <v>تیموراسماعیلزاده</v>
          </cell>
          <cell r="C44"/>
          <cell r="D44"/>
        </row>
        <row r="45">
          <cell r="A45" t="str">
            <v>بیل  B30(340هیوندا)</v>
          </cell>
          <cell r="B45" t="str">
            <v>تیموراسماعیلزاده</v>
          </cell>
          <cell r="C45"/>
          <cell r="D45"/>
        </row>
        <row r="46">
          <cell r="A46" t="str">
            <v>(بیل 360دلتا)B29</v>
          </cell>
          <cell r="B46" t="str">
            <v>تیموراسماعیلزاده</v>
          </cell>
          <cell r="C46"/>
          <cell r="D46"/>
        </row>
        <row r="47">
          <cell r="A47" t="str">
            <v>B31(بیل 330)</v>
          </cell>
          <cell r="B47" t="str">
            <v>تیموراسماعیلزاده</v>
          </cell>
          <cell r="C47"/>
          <cell r="D47"/>
        </row>
        <row r="48">
          <cell r="A48" t="str">
            <v>(بیل 360دلتا)B32</v>
          </cell>
          <cell r="B48" t="str">
            <v>سید نورالدین</v>
          </cell>
          <cell r="C48"/>
          <cell r="D48"/>
        </row>
        <row r="49">
          <cell r="A49" t="str">
            <v>B33[(470)</v>
          </cell>
          <cell r="B49" t="str">
            <v>تیموراسماعیلزاده</v>
          </cell>
          <cell r="C49"/>
          <cell r="D49"/>
        </row>
        <row r="50">
          <cell r="A50" t="str">
            <v>B34(360)</v>
          </cell>
          <cell r="B50" t="str">
            <v>تیموراسماعیلزاده</v>
          </cell>
          <cell r="C50"/>
          <cell r="D50"/>
        </row>
        <row r="51">
          <cell r="A51" t="str">
            <v>B35(360)</v>
          </cell>
          <cell r="B51" t="str">
            <v>تیموراسماعیلزاده</v>
          </cell>
          <cell r="C51"/>
          <cell r="D51"/>
        </row>
        <row r="52">
          <cell r="A52" t="str">
            <v>B36(330)</v>
          </cell>
          <cell r="B52" t="str">
            <v>تیموراسماعیلزاده</v>
          </cell>
          <cell r="C52"/>
          <cell r="D52"/>
        </row>
        <row r="53">
          <cell r="A53" t="str">
            <v>B37(330هیوندا)</v>
          </cell>
          <cell r="B53" t="str">
            <v>تیموراسماعیلزاده</v>
          </cell>
          <cell r="C53"/>
          <cell r="D53"/>
        </row>
      </sheetData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"/>
      <sheetName val="2"/>
      <sheetName val="4"/>
      <sheetName val="3"/>
      <sheetName val="5"/>
      <sheetName val="کامیون"/>
      <sheetName val="سایر ماشین الات"/>
      <sheetName val="بیل"/>
      <sheetName val="REf"/>
      <sheetName val="Sheet9"/>
      <sheetName val="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کد دستگاه</v>
          </cell>
          <cell r="B1" t="str">
            <v>مدل دستگاه</v>
          </cell>
          <cell r="C1" t="str">
            <v>نام پیمانکار</v>
          </cell>
          <cell r="D1" t="str">
            <v>شماره پلاک</v>
          </cell>
          <cell r="E1" t="str">
            <v>نام راننده</v>
          </cell>
        </row>
        <row r="3">
          <cell r="A3">
            <v>4</v>
          </cell>
          <cell r="B3" t="str">
            <v>مایلر</v>
          </cell>
          <cell r="C3" t="str">
            <v>تیمور اسماعیلزاده</v>
          </cell>
          <cell r="D3" t="str">
            <v>25ع255 ایران 25</v>
          </cell>
          <cell r="E3" t="str">
            <v>تیمور اسماعیل زاده</v>
          </cell>
        </row>
        <row r="4">
          <cell r="A4">
            <v>5</v>
          </cell>
          <cell r="B4" t="str">
            <v>مایلر</v>
          </cell>
          <cell r="C4" t="str">
            <v>فروتن انصاری</v>
          </cell>
          <cell r="D4" t="str">
            <v>25ع255 ایران 26</v>
          </cell>
          <cell r="E4" t="str">
            <v>فروتن انصاری</v>
          </cell>
        </row>
        <row r="5">
          <cell r="A5">
            <v>6</v>
          </cell>
          <cell r="B5" t="str">
            <v>مایلز3</v>
          </cell>
          <cell r="C5" t="str">
            <v>تیمور اسماعیلزاده</v>
          </cell>
          <cell r="D5" t="str">
            <v>25ع255 ایران 27</v>
          </cell>
          <cell r="E5" t="str">
            <v>تیمور اسماعیلزاده</v>
          </cell>
        </row>
        <row r="6">
          <cell r="A6" t="str">
            <v>-</v>
          </cell>
          <cell r="B6" t="str">
            <v>-</v>
          </cell>
          <cell r="C6" t="str">
            <v>-</v>
          </cell>
          <cell r="D6" t="str">
            <v>-</v>
          </cell>
          <cell r="E6" t="str">
            <v>-</v>
          </cell>
        </row>
        <row r="7">
          <cell r="A7">
            <v>7</v>
          </cell>
          <cell r="B7" t="str">
            <v>مایلز4</v>
          </cell>
          <cell r="C7" t="str">
            <v>تیمور اسماعیلزاده</v>
          </cell>
          <cell r="D7" t="str">
            <v>25ع255 ایران 28</v>
          </cell>
          <cell r="E7" t="str">
            <v>تیمور اسماعیلزاده</v>
          </cell>
        </row>
        <row r="8">
          <cell r="A8">
            <v>8</v>
          </cell>
          <cell r="B8" t="str">
            <v>مایلز5</v>
          </cell>
          <cell r="C8" t="str">
            <v>رمضان لهرابی</v>
          </cell>
          <cell r="D8" t="str">
            <v>25ع255 ایران 29</v>
          </cell>
          <cell r="E8" t="str">
            <v>رمضان لهرابی</v>
          </cell>
        </row>
        <row r="9">
          <cell r="A9">
            <v>9</v>
          </cell>
          <cell r="B9" t="str">
            <v>مایلز6</v>
          </cell>
          <cell r="C9" t="str">
            <v>تیمور اسماعیلزاده</v>
          </cell>
          <cell r="D9" t="str">
            <v>25ع255 ایران 30</v>
          </cell>
          <cell r="E9" t="str">
            <v>تیمور اسماعیلزاده</v>
          </cell>
        </row>
        <row r="10">
          <cell r="A10">
            <v>10</v>
          </cell>
          <cell r="B10" t="str">
            <v>مایلز7</v>
          </cell>
          <cell r="C10" t="str">
            <v>رضا لهرابی</v>
          </cell>
          <cell r="D10" t="str">
            <v>25ع255 ایران 31</v>
          </cell>
          <cell r="E10" t="str">
            <v>رضا لهرابی</v>
          </cell>
        </row>
        <row r="11">
          <cell r="A11">
            <v>11</v>
          </cell>
          <cell r="B11" t="str">
            <v>مایلز8</v>
          </cell>
          <cell r="C11" t="str">
            <v>محمد حسین باقری</v>
          </cell>
          <cell r="D11" t="str">
            <v>25ع255 ایران 32</v>
          </cell>
          <cell r="E11" t="str">
            <v>محمد حسین باقری</v>
          </cell>
        </row>
        <row r="12">
          <cell r="A12">
            <v>12</v>
          </cell>
          <cell r="B12" t="str">
            <v>مایلز9</v>
          </cell>
          <cell r="C12" t="str">
            <v>سیدابوالفضل طباطبایی</v>
          </cell>
          <cell r="D12" t="str">
            <v>25ع255 ایران 33</v>
          </cell>
          <cell r="E12" t="str">
            <v>سیدابوالفضل طباطبایی</v>
          </cell>
        </row>
        <row r="13">
          <cell r="A13">
            <v>13</v>
          </cell>
          <cell r="B13" t="str">
            <v>مایلز10</v>
          </cell>
          <cell r="C13" t="str">
            <v>عارف عارفی</v>
          </cell>
          <cell r="D13" t="str">
            <v>25ع255 ایران 34</v>
          </cell>
          <cell r="E13" t="str">
            <v>عارف عارفی</v>
          </cell>
        </row>
        <row r="14">
          <cell r="A14">
            <v>14</v>
          </cell>
          <cell r="B14" t="str">
            <v>مایلز11</v>
          </cell>
          <cell r="C14" t="str">
            <v>زنده روح</v>
          </cell>
          <cell r="D14" t="str">
            <v>25ع255 ایران 35</v>
          </cell>
          <cell r="E14" t="str">
            <v>زنده روح</v>
          </cell>
        </row>
        <row r="15">
          <cell r="A15">
            <v>15</v>
          </cell>
          <cell r="B15" t="str">
            <v>مایلز12</v>
          </cell>
          <cell r="C15" t="str">
            <v>زنده روح</v>
          </cell>
          <cell r="D15" t="str">
            <v>25ع255 ایران 36</v>
          </cell>
          <cell r="E15" t="str">
            <v>زنده روح</v>
          </cell>
        </row>
        <row r="16">
          <cell r="A16">
            <v>16</v>
          </cell>
          <cell r="B16" t="str">
            <v>مایلز13</v>
          </cell>
          <cell r="C16" t="str">
            <v>سید مهدی طباطبایی</v>
          </cell>
          <cell r="D16" t="str">
            <v>25ع255 ایران 37</v>
          </cell>
          <cell r="E16" t="str">
            <v>سید مهدی طباطبایی</v>
          </cell>
        </row>
        <row r="17">
          <cell r="A17">
            <v>17</v>
          </cell>
          <cell r="B17" t="str">
            <v>مایلز14</v>
          </cell>
          <cell r="C17" t="str">
            <v>رحمت یعقوبی</v>
          </cell>
          <cell r="D17" t="str">
            <v>25ع255 ایران 38</v>
          </cell>
          <cell r="E17" t="str">
            <v>رحمت یعقوبی</v>
          </cell>
        </row>
        <row r="18">
          <cell r="A18">
            <v>18</v>
          </cell>
          <cell r="B18" t="str">
            <v>مایلز15</v>
          </cell>
          <cell r="C18" t="str">
            <v>حسن قاسمی</v>
          </cell>
          <cell r="D18" t="str">
            <v>25ع255 ایران 39</v>
          </cell>
          <cell r="E18" t="str">
            <v>حسن قاسمی</v>
          </cell>
        </row>
        <row r="19">
          <cell r="A19">
            <v>20</v>
          </cell>
          <cell r="B19" t="str">
            <v>مایلز16</v>
          </cell>
          <cell r="C19" t="str">
            <v>سید شهاب</v>
          </cell>
          <cell r="D19" t="str">
            <v>25ع255 ایران 40</v>
          </cell>
          <cell r="E19" t="str">
            <v>سید شهاب</v>
          </cell>
        </row>
        <row r="20">
          <cell r="A20">
            <v>21</v>
          </cell>
          <cell r="B20" t="str">
            <v>مایلز17</v>
          </cell>
          <cell r="C20" t="str">
            <v>محمد علی یعقوبی</v>
          </cell>
          <cell r="D20" t="str">
            <v>25ع255 ایران 41</v>
          </cell>
          <cell r="E20" t="str">
            <v>محمد علی یعقوبی</v>
          </cell>
        </row>
        <row r="21">
          <cell r="A21">
            <v>22</v>
          </cell>
          <cell r="B21" t="str">
            <v>مایلز18</v>
          </cell>
          <cell r="C21" t="str">
            <v>سجاد رضوی</v>
          </cell>
          <cell r="D21" t="str">
            <v>25ع255 ایران 42</v>
          </cell>
          <cell r="E21" t="str">
            <v>سجاد رضوی</v>
          </cell>
        </row>
        <row r="22">
          <cell r="A22">
            <v>23</v>
          </cell>
          <cell r="B22" t="str">
            <v>مایلز19</v>
          </cell>
          <cell r="C22" t="str">
            <v>رویان مهر البرز</v>
          </cell>
          <cell r="D22" t="str">
            <v>25ع255 ایران 43</v>
          </cell>
          <cell r="E22" t="str">
            <v>رویان مهر البرز</v>
          </cell>
        </row>
        <row r="23">
          <cell r="A23">
            <v>24</v>
          </cell>
          <cell r="B23" t="str">
            <v>مایلز20</v>
          </cell>
          <cell r="C23" t="str">
            <v>سجاد رضوی</v>
          </cell>
          <cell r="D23" t="str">
            <v>25ع255 ایران 44</v>
          </cell>
          <cell r="E23" t="str">
            <v>سجاد رضوی</v>
          </cell>
        </row>
        <row r="24">
          <cell r="A24">
            <v>25</v>
          </cell>
          <cell r="B24" t="str">
            <v>مایلز21</v>
          </cell>
          <cell r="C24" t="str">
            <v>سجاد رضوی</v>
          </cell>
          <cell r="D24" t="str">
            <v>25ع255 ایران 45</v>
          </cell>
          <cell r="E24" t="str">
            <v>سجاد رضوی</v>
          </cell>
        </row>
        <row r="25">
          <cell r="A25">
            <v>26</v>
          </cell>
          <cell r="B25" t="str">
            <v>مایلز22</v>
          </cell>
          <cell r="C25" t="str">
            <v>سجاد رضوی</v>
          </cell>
          <cell r="D25" t="str">
            <v>25ع255 ایران 46</v>
          </cell>
          <cell r="E25" t="str">
            <v>سجاد رضوی</v>
          </cell>
        </row>
        <row r="26">
          <cell r="A26">
            <v>27</v>
          </cell>
          <cell r="B26" t="str">
            <v>مایلز23</v>
          </cell>
          <cell r="C26" t="str">
            <v>رویان مهر البرز</v>
          </cell>
          <cell r="D26" t="str">
            <v>25ع255 ایران 47</v>
          </cell>
          <cell r="E26" t="str">
            <v>رویان مهر البرز</v>
          </cell>
        </row>
        <row r="27">
          <cell r="A27">
            <v>28</v>
          </cell>
          <cell r="B27" t="str">
            <v>مایلز24</v>
          </cell>
          <cell r="C27" t="str">
            <v>تیمور اسماعیلزاده</v>
          </cell>
          <cell r="D27" t="str">
            <v>25ع255 ایران 48</v>
          </cell>
          <cell r="E27" t="str">
            <v>تیمور اسماعیلزاده</v>
          </cell>
        </row>
        <row r="28">
          <cell r="A28">
            <v>29</v>
          </cell>
          <cell r="B28" t="str">
            <v>مایلز25</v>
          </cell>
          <cell r="C28" t="str">
            <v>تیمور اسماعیلزاده</v>
          </cell>
          <cell r="D28" t="str">
            <v>25ع255 ایران 49</v>
          </cell>
          <cell r="E28" t="str">
            <v>تیمور اسماعیلزاده</v>
          </cell>
        </row>
        <row r="29">
          <cell r="A29">
            <v>30</v>
          </cell>
          <cell r="B29" t="str">
            <v>مایلز26</v>
          </cell>
          <cell r="C29" t="str">
            <v>تیمور اسماعیلزاده</v>
          </cell>
          <cell r="D29" t="str">
            <v>25ع255 ایران 50</v>
          </cell>
          <cell r="E29" t="str">
            <v>تیمور اسماعیلزاده</v>
          </cell>
        </row>
        <row r="30">
          <cell r="A30">
            <v>31</v>
          </cell>
          <cell r="B30" t="str">
            <v>مایلز27</v>
          </cell>
          <cell r="C30" t="str">
            <v>تیمور اسماعیلزاده</v>
          </cell>
          <cell r="D30" t="str">
            <v>25ع255 ایران 51</v>
          </cell>
          <cell r="E30" t="str">
            <v>تیمور اسماعیلزاده</v>
          </cell>
        </row>
        <row r="31">
          <cell r="A31">
            <v>32</v>
          </cell>
          <cell r="B31" t="str">
            <v>مایلز28</v>
          </cell>
          <cell r="C31" t="str">
            <v>تیمور اسماعیلزاده</v>
          </cell>
          <cell r="D31" t="str">
            <v>25ع255 ایران 52</v>
          </cell>
          <cell r="E31" t="str">
            <v>تیمور اسماعیلزاده</v>
          </cell>
        </row>
        <row r="32">
          <cell r="A32">
            <v>33</v>
          </cell>
          <cell r="B32" t="str">
            <v>مایلز29</v>
          </cell>
          <cell r="C32" t="str">
            <v>تیمور اسماعیلزاده</v>
          </cell>
          <cell r="D32" t="str">
            <v>25ع255 ایران 53</v>
          </cell>
          <cell r="E32" t="str">
            <v>تیمور اسماعیلزاده</v>
          </cell>
        </row>
        <row r="33">
          <cell r="A33">
            <v>34</v>
          </cell>
          <cell r="B33" t="str">
            <v>مایلز30</v>
          </cell>
          <cell r="C33" t="str">
            <v>ناصر آقابابایی</v>
          </cell>
          <cell r="D33" t="str">
            <v>25ع255 ایران 54</v>
          </cell>
          <cell r="E33" t="str">
            <v>ناصر آقابابایی</v>
          </cell>
        </row>
        <row r="34">
          <cell r="A34">
            <v>35</v>
          </cell>
          <cell r="B34" t="str">
            <v>مایلز31</v>
          </cell>
          <cell r="C34" t="str">
            <v>ابراهیم خانی</v>
          </cell>
          <cell r="D34" t="str">
            <v>25ع255 ایران 55</v>
          </cell>
          <cell r="E34" t="str">
            <v>ابراهیم خانی</v>
          </cell>
        </row>
        <row r="35">
          <cell r="A35">
            <v>36</v>
          </cell>
          <cell r="B35" t="str">
            <v>مایلز32</v>
          </cell>
          <cell r="C35" t="str">
            <v>ابراهیم خانی(علی)</v>
          </cell>
          <cell r="D35" t="str">
            <v>25ع255 ایران 56</v>
          </cell>
          <cell r="E35" t="str">
            <v>ابراهیم خانی(علی)</v>
          </cell>
        </row>
        <row r="36">
          <cell r="A36">
            <v>37</v>
          </cell>
          <cell r="B36" t="str">
            <v>مایلز33</v>
          </cell>
          <cell r="C36" t="str">
            <v>تیمور اسماعیلزاده</v>
          </cell>
          <cell r="D36" t="str">
            <v>25ع255 ایران 57</v>
          </cell>
          <cell r="E36" t="str">
            <v>تیمور اسماعیلزاده</v>
          </cell>
        </row>
        <row r="37">
          <cell r="A37">
            <v>38</v>
          </cell>
          <cell r="B37" t="str">
            <v>مایلز34</v>
          </cell>
          <cell r="C37" t="str">
            <v>تیمور اسماعیلزاده</v>
          </cell>
          <cell r="D37" t="str">
            <v>25ع255 ایران 58</v>
          </cell>
          <cell r="E37" t="str">
            <v>تیمور اسماعیلزاده</v>
          </cell>
        </row>
        <row r="38">
          <cell r="A38">
            <v>39</v>
          </cell>
          <cell r="B38" t="str">
            <v>مایلز35</v>
          </cell>
          <cell r="C38" t="str">
            <v>تیمور اسماعیلزاده</v>
          </cell>
          <cell r="D38" t="str">
            <v>25ع255 ایران 59</v>
          </cell>
          <cell r="E38" t="str">
            <v>تیمور اسماعیلزاده</v>
          </cell>
        </row>
        <row r="39">
          <cell r="A39">
            <v>40</v>
          </cell>
          <cell r="B39" t="str">
            <v>مایلز36</v>
          </cell>
          <cell r="C39" t="str">
            <v>تیمور اسماعیلزاده</v>
          </cell>
          <cell r="D39" t="str">
            <v>25ع255 ایران 60</v>
          </cell>
          <cell r="E39" t="str">
            <v>تیمور اسماعیلزاده</v>
          </cell>
        </row>
        <row r="40">
          <cell r="A40">
            <v>41</v>
          </cell>
          <cell r="B40" t="str">
            <v>مایلز37</v>
          </cell>
          <cell r="C40" t="str">
            <v>تیمور اسماعیلزاده</v>
          </cell>
          <cell r="D40" t="str">
            <v>25ع255 ایران 61</v>
          </cell>
          <cell r="E40" t="str">
            <v>تیمور اسماعیلزاده</v>
          </cell>
        </row>
        <row r="41">
          <cell r="A41">
            <v>42</v>
          </cell>
          <cell r="B41" t="str">
            <v>مایلز38</v>
          </cell>
          <cell r="C41" t="str">
            <v>تیمور اسماعیلزاده</v>
          </cell>
          <cell r="D41" t="str">
            <v>25ع255 ایران 62</v>
          </cell>
          <cell r="E41" t="str">
            <v>تیمور اسماعیلزاده</v>
          </cell>
        </row>
        <row r="42">
          <cell r="A42">
            <v>43</v>
          </cell>
          <cell r="B42" t="str">
            <v>مایلز39</v>
          </cell>
          <cell r="C42" t="str">
            <v>تیمور اسماعیلزاده</v>
          </cell>
          <cell r="D42" t="str">
            <v>25ع255 ایران 63</v>
          </cell>
          <cell r="E42" t="str">
            <v>تیمور اسماعیلزاده</v>
          </cell>
        </row>
        <row r="43">
          <cell r="A43">
            <v>44</v>
          </cell>
          <cell r="B43" t="str">
            <v>مایلز40</v>
          </cell>
          <cell r="C43" t="str">
            <v>تیمور اسماعیلزاده</v>
          </cell>
          <cell r="D43" t="str">
            <v>25ع255 ایران 64</v>
          </cell>
          <cell r="E43" t="str">
            <v>تیمور اسماعیلزاده</v>
          </cell>
        </row>
        <row r="44">
          <cell r="A44">
            <v>45</v>
          </cell>
          <cell r="B44" t="str">
            <v>مایلز41</v>
          </cell>
          <cell r="C44" t="str">
            <v>تیمور اسماعیلزاده</v>
          </cell>
          <cell r="D44" t="str">
            <v>25ع255 ایران 65</v>
          </cell>
          <cell r="E44" t="str">
            <v>تیمور اسماعیلزاده</v>
          </cell>
        </row>
        <row r="45">
          <cell r="A45">
            <v>46</v>
          </cell>
          <cell r="B45" t="str">
            <v>مایلز42</v>
          </cell>
          <cell r="C45" t="str">
            <v>تیمور اسماعیلزاده</v>
          </cell>
          <cell r="D45" t="str">
            <v>25ع255 ایران 66</v>
          </cell>
          <cell r="E45" t="str">
            <v>تیمور اسماعیلزاده</v>
          </cell>
        </row>
        <row r="46">
          <cell r="A46">
            <v>47</v>
          </cell>
          <cell r="B46" t="str">
            <v>مایلز43</v>
          </cell>
          <cell r="C46" t="str">
            <v>تیمور اسماعیلزاده</v>
          </cell>
          <cell r="D46" t="str">
            <v>25ع255 ایران 67</v>
          </cell>
          <cell r="E46" t="str">
            <v>تیمور اسماعیلزاده</v>
          </cell>
        </row>
        <row r="47">
          <cell r="A47">
            <v>48</v>
          </cell>
          <cell r="B47" t="str">
            <v>مایلز44</v>
          </cell>
          <cell r="C47" t="str">
            <v>تیمور اسماعیلزاده</v>
          </cell>
          <cell r="D47" t="str">
            <v>25ع255 ایران 68</v>
          </cell>
          <cell r="E47" t="str">
            <v>تیمور اسماعیلزاده</v>
          </cell>
        </row>
        <row r="48">
          <cell r="A48">
            <v>49</v>
          </cell>
          <cell r="B48" t="str">
            <v>مایلز45</v>
          </cell>
          <cell r="C48" t="str">
            <v>تیمور اسماعیلزاده</v>
          </cell>
          <cell r="D48" t="str">
            <v>25ع255 ایران 69</v>
          </cell>
          <cell r="E48" t="str">
            <v>تیمور اسماعیلزاده</v>
          </cell>
        </row>
        <row r="49">
          <cell r="A49">
            <v>50</v>
          </cell>
          <cell r="B49" t="str">
            <v>مایلز46</v>
          </cell>
          <cell r="C49" t="str">
            <v>تیمور اسماعیلزاده</v>
          </cell>
          <cell r="D49" t="str">
            <v>25ع255 ایران 70</v>
          </cell>
          <cell r="E49" t="str">
            <v>تیمور اسماعیلزاده</v>
          </cell>
        </row>
        <row r="50">
          <cell r="A50">
            <v>51</v>
          </cell>
          <cell r="B50" t="str">
            <v>مایلز47</v>
          </cell>
          <cell r="C50" t="str">
            <v>سید عیسی طباطبایی</v>
          </cell>
          <cell r="D50" t="str">
            <v>25ع255 ایران 71</v>
          </cell>
          <cell r="E50" t="str">
            <v>سید عیسی طباطبایی</v>
          </cell>
        </row>
        <row r="51">
          <cell r="A51">
            <v>52</v>
          </cell>
          <cell r="B51" t="str">
            <v>مایلز48</v>
          </cell>
          <cell r="C51" t="str">
            <v>تیمور اسماعیلزاده</v>
          </cell>
          <cell r="D51" t="str">
            <v>25ع255 ایران 72</v>
          </cell>
          <cell r="E51" t="str">
            <v>تیمور اسماعیلزاده</v>
          </cell>
        </row>
        <row r="52">
          <cell r="A52">
            <v>53</v>
          </cell>
          <cell r="B52" t="str">
            <v>مایلز49</v>
          </cell>
          <cell r="C52" t="str">
            <v>تیمور اسماعیلزاده</v>
          </cell>
          <cell r="D52" t="str">
            <v>25ع255 ایران 73</v>
          </cell>
          <cell r="E52" t="str">
            <v>تیمور اسماعیلزاده</v>
          </cell>
        </row>
        <row r="53">
          <cell r="A53">
            <v>54</v>
          </cell>
          <cell r="B53" t="str">
            <v>مایلز50</v>
          </cell>
          <cell r="C53" t="str">
            <v>تیمور اسماعیلزاده</v>
          </cell>
          <cell r="D53" t="str">
            <v>25ع255 ایران 74</v>
          </cell>
          <cell r="E53" t="str">
            <v>تیمور اسماعیلزاده</v>
          </cell>
        </row>
        <row r="54">
          <cell r="A54">
            <v>55</v>
          </cell>
          <cell r="B54" t="str">
            <v>مایلز51</v>
          </cell>
          <cell r="C54" t="str">
            <v>تیمور اسماعیلزاده</v>
          </cell>
          <cell r="D54" t="str">
            <v>25ع255 ایران 75</v>
          </cell>
          <cell r="E54" t="str">
            <v>تیمور اسماعیلزاده</v>
          </cell>
        </row>
        <row r="55">
          <cell r="A55">
            <v>56</v>
          </cell>
          <cell r="B55" t="str">
            <v>مایلز52</v>
          </cell>
          <cell r="C55" t="str">
            <v>تیمور اسماعیلزاده</v>
          </cell>
          <cell r="D55" t="str">
            <v>25ع255 ایران 76</v>
          </cell>
          <cell r="E55" t="str">
            <v>تیمور اسماعیلزاده</v>
          </cell>
        </row>
        <row r="56">
          <cell r="A56">
            <v>57</v>
          </cell>
          <cell r="B56" t="str">
            <v>مایلز53</v>
          </cell>
          <cell r="C56" t="str">
            <v>تیمور اسماعیلزاده</v>
          </cell>
          <cell r="D56" t="str">
            <v>25ع255 ایران 77</v>
          </cell>
          <cell r="E56" t="str">
            <v>تیمور اسماعیلزاده</v>
          </cell>
        </row>
        <row r="57">
          <cell r="A57">
            <v>58</v>
          </cell>
          <cell r="B57" t="str">
            <v>مایلز54</v>
          </cell>
          <cell r="C57" t="str">
            <v>تیمور اسماعیلزاده</v>
          </cell>
          <cell r="D57" t="str">
            <v>25ع255 ایران 78</v>
          </cell>
          <cell r="E57" t="str">
            <v>تیمور اسماعیلزاده</v>
          </cell>
        </row>
        <row r="58">
          <cell r="A58">
            <v>59</v>
          </cell>
          <cell r="B58" t="str">
            <v>مایلز55</v>
          </cell>
          <cell r="C58" t="str">
            <v>رویان مهر البرز</v>
          </cell>
          <cell r="D58" t="str">
            <v>25ع255 ایران 79</v>
          </cell>
          <cell r="E58" t="str">
            <v>رویان مهر البرز</v>
          </cell>
        </row>
        <row r="59">
          <cell r="A59">
            <v>60</v>
          </cell>
          <cell r="B59" t="str">
            <v>مایلز56</v>
          </cell>
          <cell r="C59" t="str">
            <v>زنده روح</v>
          </cell>
          <cell r="D59" t="str">
            <v>25ع255 ایران 80</v>
          </cell>
          <cell r="E59" t="str">
            <v>زنده روح</v>
          </cell>
        </row>
        <row r="60">
          <cell r="A60">
            <v>61</v>
          </cell>
          <cell r="B60" t="str">
            <v>مایلز57</v>
          </cell>
          <cell r="C60" t="str">
            <v>قربانپور</v>
          </cell>
          <cell r="D60" t="str">
            <v>25ع255 ایران 81</v>
          </cell>
          <cell r="E60" t="str">
            <v>قربانپور</v>
          </cell>
        </row>
        <row r="61">
          <cell r="A61">
            <v>62</v>
          </cell>
          <cell r="B61" t="str">
            <v>مایلز58</v>
          </cell>
          <cell r="C61" t="str">
            <v>تیمور اسماعیلزاده</v>
          </cell>
          <cell r="D61" t="str">
            <v>25ع255 ایران 82</v>
          </cell>
          <cell r="E61" t="str">
            <v>تیمور اسماعیلزاده</v>
          </cell>
        </row>
        <row r="62">
          <cell r="A62">
            <v>63</v>
          </cell>
          <cell r="B62" t="str">
            <v>مایلز59</v>
          </cell>
          <cell r="C62" t="str">
            <v>تیمور اسماعیلزاده</v>
          </cell>
          <cell r="D62" t="str">
            <v>25ع255 ایران 83</v>
          </cell>
          <cell r="E62" t="str">
            <v>تیمور اسماعیلزاده</v>
          </cell>
        </row>
        <row r="63">
          <cell r="A63">
            <v>64</v>
          </cell>
          <cell r="B63" t="str">
            <v>مایلز60</v>
          </cell>
          <cell r="C63" t="str">
            <v>تیمور اسماعیلزاده</v>
          </cell>
          <cell r="D63" t="str">
            <v>25ع255 ایران 84</v>
          </cell>
          <cell r="E63" t="str">
            <v>تیمور اسماعیلزاده</v>
          </cell>
        </row>
        <row r="64">
          <cell r="A64">
            <v>65</v>
          </cell>
          <cell r="B64" t="str">
            <v>مایلز61</v>
          </cell>
          <cell r="C64" t="str">
            <v>سیدعباس طباطبایی</v>
          </cell>
          <cell r="D64" t="str">
            <v>25ع255 ایران 85</v>
          </cell>
          <cell r="E64" t="str">
            <v>سیدعباس طباطبایی</v>
          </cell>
        </row>
        <row r="65">
          <cell r="A65">
            <v>66</v>
          </cell>
          <cell r="B65" t="str">
            <v>مایلز62</v>
          </cell>
          <cell r="C65" t="str">
            <v>مسلم اکبری</v>
          </cell>
          <cell r="D65" t="str">
            <v>25ع255 ایران 86</v>
          </cell>
          <cell r="E65" t="str">
            <v>مسلم اکبری</v>
          </cell>
        </row>
        <row r="66">
          <cell r="A66">
            <v>67</v>
          </cell>
          <cell r="B66" t="str">
            <v>مایلز63</v>
          </cell>
          <cell r="C66" t="str">
            <v>تیمور اسماعیلزاده</v>
          </cell>
          <cell r="D66" t="str">
            <v>25ع255 ایران 87</v>
          </cell>
          <cell r="E66" t="str">
            <v>تیمور اسماعیلزاده</v>
          </cell>
        </row>
        <row r="67">
          <cell r="A67">
            <v>68</v>
          </cell>
          <cell r="B67" t="str">
            <v>مایلز64</v>
          </cell>
          <cell r="C67" t="str">
            <v>تیمور اسماعیلزاده</v>
          </cell>
          <cell r="D67" t="str">
            <v>25ع255 ایران 88</v>
          </cell>
          <cell r="E67" t="str">
            <v>تیمور اسماعیلزاده</v>
          </cell>
        </row>
        <row r="68">
          <cell r="A68">
            <v>69</v>
          </cell>
          <cell r="B68" t="str">
            <v>مایلز65</v>
          </cell>
          <cell r="C68" t="str">
            <v>تیمور اسماعیلزاده</v>
          </cell>
          <cell r="D68" t="str">
            <v>25ع255 ایران 89</v>
          </cell>
          <cell r="E68" t="str">
            <v>تیمور اسماعیلزاده</v>
          </cell>
        </row>
        <row r="69">
          <cell r="A69">
            <v>71</v>
          </cell>
          <cell r="B69" t="str">
            <v>مایلز66</v>
          </cell>
          <cell r="C69" t="str">
            <v>مهدی حسین زاده</v>
          </cell>
          <cell r="D69" t="str">
            <v>25ع255 ایران 90</v>
          </cell>
          <cell r="E69" t="str">
            <v>مهدی حسین زاده</v>
          </cell>
        </row>
        <row r="70">
          <cell r="A70">
            <v>72</v>
          </cell>
          <cell r="B70" t="str">
            <v>مایلز67</v>
          </cell>
          <cell r="C70" t="str">
            <v>تیمور اسماعیلزاده</v>
          </cell>
          <cell r="D70" t="str">
            <v>25ع255 ایران 91</v>
          </cell>
          <cell r="E70" t="str">
            <v>تیمور اسماعیلزاده</v>
          </cell>
        </row>
        <row r="71">
          <cell r="A71">
            <v>73</v>
          </cell>
          <cell r="B71" t="str">
            <v>مایلز68</v>
          </cell>
          <cell r="C71" t="str">
            <v>تیمور اسماعیلزاده</v>
          </cell>
          <cell r="D71" t="str">
            <v>25ع255 ایران 92</v>
          </cell>
          <cell r="E71" t="str">
            <v>تیمور اسماعیلزاده</v>
          </cell>
        </row>
        <row r="72">
          <cell r="A72">
            <v>74</v>
          </cell>
          <cell r="B72" t="str">
            <v>مایلز69</v>
          </cell>
          <cell r="C72" t="str">
            <v>تیمور اسماعیلزاده</v>
          </cell>
          <cell r="D72" t="str">
            <v>25ع255 ایران 93</v>
          </cell>
          <cell r="E72" t="str">
            <v>تیمور اسماعیلزاده</v>
          </cell>
        </row>
        <row r="73">
          <cell r="A73">
            <v>75</v>
          </cell>
          <cell r="B73" t="str">
            <v>مایلز70</v>
          </cell>
          <cell r="C73" t="str">
            <v>یحیی زنده روح</v>
          </cell>
          <cell r="D73" t="str">
            <v>25ع255 ایران 94</v>
          </cell>
          <cell r="E73" t="str">
            <v>یحیی زنده روح</v>
          </cell>
        </row>
        <row r="74">
          <cell r="A74">
            <v>76</v>
          </cell>
          <cell r="B74" t="str">
            <v>مایلز71</v>
          </cell>
          <cell r="C74" t="str">
            <v>یحیی زنده روح</v>
          </cell>
          <cell r="D74" t="str">
            <v>25ع255 ایران 95</v>
          </cell>
          <cell r="E74" t="str">
            <v>یحیی زنده روح</v>
          </cell>
        </row>
        <row r="75">
          <cell r="A75">
            <v>77</v>
          </cell>
          <cell r="B75" t="str">
            <v>مایلز72</v>
          </cell>
          <cell r="C75" t="str">
            <v>تیمور اسماعیلزاده</v>
          </cell>
          <cell r="D75" t="str">
            <v>25ع255 ایران 96</v>
          </cell>
          <cell r="E75" t="str">
            <v>تیمور اسماعیلزاده</v>
          </cell>
        </row>
        <row r="76">
          <cell r="A76">
            <v>78</v>
          </cell>
          <cell r="B76" t="str">
            <v>مایلز73</v>
          </cell>
          <cell r="C76" t="str">
            <v>سجاد رضوی</v>
          </cell>
          <cell r="D76" t="str">
            <v>25ع255 ایران 97</v>
          </cell>
          <cell r="E76" t="str">
            <v>سجاد رضوی</v>
          </cell>
        </row>
        <row r="77">
          <cell r="A77">
            <v>79</v>
          </cell>
          <cell r="B77" t="str">
            <v>مایلز74</v>
          </cell>
          <cell r="C77" t="str">
            <v>سجاد رضوی</v>
          </cell>
          <cell r="D77" t="str">
            <v>25ع255 ایران 98</v>
          </cell>
          <cell r="E77" t="str">
            <v>سجاد رضوی</v>
          </cell>
        </row>
        <row r="78">
          <cell r="A78">
            <v>81</v>
          </cell>
          <cell r="B78" t="str">
            <v>مایلز75</v>
          </cell>
          <cell r="C78" t="str">
            <v>تیمور اسماعیلزاده</v>
          </cell>
          <cell r="D78" t="str">
            <v>25ع255 ایران 99</v>
          </cell>
          <cell r="E78" t="str">
            <v>تیمور اسماعیلزاده</v>
          </cell>
        </row>
        <row r="79">
          <cell r="A79">
            <v>82</v>
          </cell>
          <cell r="B79" t="str">
            <v>مایلز76</v>
          </cell>
          <cell r="C79" t="str">
            <v>تیمور اسماعیلزاده</v>
          </cell>
          <cell r="D79" t="str">
            <v>25ع255 ایران 100</v>
          </cell>
          <cell r="E79" t="str">
            <v>تیمور اسماعیلزاده</v>
          </cell>
        </row>
        <row r="80">
          <cell r="A80">
            <v>83</v>
          </cell>
          <cell r="B80" t="str">
            <v>مایلز77</v>
          </cell>
          <cell r="C80" t="str">
            <v>تیمور اسماعیلزاده</v>
          </cell>
          <cell r="D80" t="str">
            <v>25ع255 ایران 101</v>
          </cell>
          <cell r="E80" t="str">
            <v>تیمور اسماعیلزاده</v>
          </cell>
        </row>
        <row r="81">
          <cell r="A81">
            <v>84</v>
          </cell>
          <cell r="B81" t="str">
            <v>مایلز78</v>
          </cell>
          <cell r="C81" t="str">
            <v>تیمور اسماعیلزاده</v>
          </cell>
          <cell r="D81" t="str">
            <v>25ع255 ایران 102</v>
          </cell>
          <cell r="E81" t="str">
            <v>تیمور اسماعیلزاده</v>
          </cell>
        </row>
        <row r="82">
          <cell r="A82">
            <v>85</v>
          </cell>
          <cell r="B82" t="str">
            <v>مایلز79</v>
          </cell>
          <cell r="C82" t="str">
            <v>تیمور اسماعیلزاده</v>
          </cell>
          <cell r="D82" t="str">
            <v>25ع255 ایران 103</v>
          </cell>
          <cell r="E82" t="str">
            <v>تیمور اسماعیلزاده</v>
          </cell>
        </row>
        <row r="83">
          <cell r="A83">
            <v>86</v>
          </cell>
          <cell r="B83" t="str">
            <v>مایلز80</v>
          </cell>
          <cell r="C83" t="str">
            <v>تیمور اسماعیلزاده</v>
          </cell>
          <cell r="D83" t="str">
            <v>25ع255 ایران 104</v>
          </cell>
          <cell r="E83" t="str">
            <v>تیمور اسماعیلزاده</v>
          </cell>
        </row>
        <row r="84">
          <cell r="A84">
            <v>87</v>
          </cell>
          <cell r="B84" t="str">
            <v>مایلز81</v>
          </cell>
          <cell r="C84" t="str">
            <v>تیمور اسماعیلزاده</v>
          </cell>
          <cell r="D84" t="str">
            <v>25ع255 ایران 105</v>
          </cell>
          <cell r="E84" t="str">
            <v>تیمور اسماعیلزاده</v>
          </cell>
        </row>
        <row r="86">
          <cell r="G86" t="str">
            <v>کد دستگاه</v>
          </cell>
          <cell r="H86" t="str">
            <v>نام پیمانکار</v>
          </cell>
          <cell r="I86" t="str">
            <v>مدل دستگاه</v>
          </cell>
          <cell r="J86" t="str">
            <v>نام راننده</v>
          </cell>
        </row>
        <row r="87">
          <cell r="G87" t="str">
            <v>B1</v>
          </cell>
          <cell r="H87" t="str">
            <v>تیمور</v>
          </cell>
          <cell r="I87" t="str">
            <v>Zl50</v>
          </cell>
          <cell r="J87" t="str">
            <v>حمید امانی</v>
          </cell>
        </row>
        <row r="88">
          <cell r="G88" t="str">
            <v>B2</v>
          </cell>
          <cell r="H88" t="str">
            <v>نور الدین</v>
          </cell>
          <cell r="I88" t="str">
            <v>XY65</v>
          </cell>
          <cell r="J88" t="str">
            <v>محمد</v>
          </cell>
        </row>
        <row r="89">
          <cell r="G89" t="str">
            <v>L1</v>
          </cell>
          <cell r="H89" t="str">
            <v>تیمور اسماعیل زاده</v>
          </cell>
          <cell r="I89" t="str">
            <v>XY66</v>
          </cell>
          <cell r="J89" t="str">
            <v>محمد</v>
          </cell>
        </row>
        <row r="90">
          <cell r="G90" t="str">
            <v>L2</v>
          </cell>
          <cell r="H90" t="str">
            <v>نورالدین طباطبایی</v>
          </cell>
          <cell r="I90" t="str">
            <v>XY67</v>
          </cell>
          <cell r="J90" t="str">
            <v>محمد</v>
          </cell>
        </row>
        <row r="91">
          <cell r="G91" t="str">
            <v>G1</v>
          </cell>
          <cell r="H91" t="str">
            <v>دوست محمدی</v>
          </cell>
          <cell r="I91" t="str">
            <v>XY65</v>
          </cell>
          <cell r="J91" t="str">
            <v>محمد</v>
          </cell>
        </row>
        <row r="92">
          <cell r="G92" t="str">
            <v>G2</v>
          </cell>
          <cell r="H92" t="str">
            <v>کریمی</v>
          </cell>
          <cell r="I92" t="str">
            <v>XY66</v>
          </cell>
          <cell r="J92" t="str">
            <v>محمد</v>
          </cell>
        </row>
        <row r="93">
          <cell r="G93" t="str">
            <v>jenrat</v>
          </cell>
          <cell r="H93" t="str">
            <v>معدن</v>
          </cell>
          <cell r="J93" t="str">
            <v>سید اسلام طباطبایی</v>
          </cell>
        </row>
        <row r="94">
          <cell r="G94" t="str">
            <v>D1</v>
          </cell>
          <cell r="H94" t="str">
            <v>تیمور اسماعیل زاده</v>
          </cell>
          <cell r="J94" t="str">
            <v>حسین عبدی</v>
          </cell>
        </row>
        <row r="95">
          <cell r="G95" t="str">
            <v>D2</v>
          </cell>
          <cell r="H95" t="str">
            <v>تیمور اسماعیل زاده</v>
          </cell>
          <cell r="J95" t="str">
            <v>سجاد عبدی</v>
          </cell>
        </row>
        <row r="96">
          <cell r="G96" t="str">
            <v>AB</v>
          </cell>
          <cell r="H96" t="str">
            <v>علیرضا</v>
          </cell>
          <cell r="J96" t="str">
            <v>تانکر آبپاش</v>
          </cell>
        </row>
        <row r="97">
          <cell r="G97" t="str">
            <v>T1</v>
          </cell>
          <cell r="H97" t="str">
            <v>تیمور اسماعیل زاده</v>
          </cell>
          <cell r="I97" t="str">
            <v>تراکتور</v>
          </cell>
          <cell r="J97" t="str">
            <v>محمد</v>
          </cell>
        </row>
        <row r="98">
          <cell r="G98" t="str">
            <v>G</v>
          </cell>
          <cell r="H98" t="str">
            <v>نور الدین</v>
          </cell>
          <cell r="I98" t="str">
            <v>XY67</v>
          </cell>
          <cell r="J98" t="str">
            <v>محمد</v>
          </cell>
        </row>
      </sheetData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"/>
      <sheetName val="بیل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</sheetNames>
    <sheetDataSet>
      <sheetData sheetId="0">
        <row r="422">
          <cell r="D422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E200B-7021-44D5-A910-6053E8610171}">
  <sheetPr codeName="Sheet1"/>
  <dimension ref="B1:AY577"/>
  <sheetViews>
    <sheetView rightToLeft="1" topLeftCell="A13" zoomScale="70" zoomScaleNormal="70" workbookViewId="0">
      <selection activeCell="V44" sqref="V44"/>
    </sheetView>
  </sheetViews>
  <sheetFormatPr defaultRowHeight="15" outlineLevelRow="1" outlineLevelCol="1" x14ac:dyDescent="0.25"/>
  <cols>
    <col min="1" max="1" width="2.42578125" customWidth="1"/>
    <col min="2" max="2" width="16.7109375" customWidth="1"/>
    <col min="3" max="3" width="20.5703125" customWidth="1"/>
    <col min="4" max="4" width="18.42578125" customWidth="1"/>
    <col min="5" max="5" width="16.85546875" customWidth="1" outlineLevel="1"/>
    <col min="6" max="6" width="18.140625" customWidth="1" outlineLevel="1"/>
    <col min="7" max="7" width="16.28515625" customWidth="1" outlineLevel="1"/>
    <col min="8" max="8" width="23.28515625" customWidth="1" outlineLevel="1"/>
    <col min="9" max="9" width="20.5703125" customWidth="1" outlineLevel="1" collapsed="1"/>
    <col min="10" max="10" width="21.42578125" customWidth="1" outlineLevel="1"/>
    <col min="11" max="11" width="21.140625" customWidth="1" outlineLevel="1"/>
    <col min="12" max="12" width="18.42578125" customWidth="1" outlineLevel="1"/>
    <col min="13" max="13" width="24" customWidth="1" outlineLevel="1"/>
    <col min="14" max="14" width="13.5703125" customWidth="1" outlineLevel="1"/>
    <col min="15" max="15" width="16" customWidth="1"/>
    <col min="16" max="16" width="7.7109375" customWidth="1"/>
    <col min="17" max="17" width="8.7109375" customWidth="1"/>
    <col min="18" max="18" width="8.5703125" customWidth="1"/>
    <col min="19" max="19" width="8.28515625" customWidth="1"/>
    <col min="20" max="20" width="12.85546875" customWidth="1"/>
    <col min="21" max="21" width="10.7109375" customWidth="1"/>
    <col min="22" max="22" width="17.42578125" customWidth="1"/>
    <col min="23" max="23" width="19.28515625" customWidth="1"/>
    <col min="24" max="24" width="13" customWidth="1"/>
    <col min="25" max="25" width="18" customWidth="1"/>
    <col min="26" max="26" width="18.28515625" customWidth="1"/>
    <col min="27" max="27" width="15.5703125" customWidth="1"/>
    <col min="28" max="28" width="20.140625" customWidth="1"/>
    <col min="29" max="29" width="16" customWidth="1"/>
    <col min="30" max="30" width="20.42578125" customWidth="1"/>
    <col min="31" max="31" width="32.7109375" customWidth="1"/>
    <col min="32" max="32" width="17" customWidth="1"/>
    <col min="33" max="33" width="17.42578125" customWidth="1"/>
    <col min="37" max="37" width="14.140625" customWidth="1"/>
    <col min="38" max="38" width="17.85546875" customWidth="1"/>
    <col min="39" max="39" width="19.7109375" customWidth="1"/>
    <col min="40" max="40" width="23.85546875" customWidth="1"/>
    <col min="41" max="41" width="53.140625" customWidth="1"/>
    <col min="47" max="47" width="9.140625" customWidth="1"/>
  </cols>
  <sheetData>
    <row r="1" spans="2:33" x14ac:dyDescent="0.25">
      <c r="B1" s="637" t="s">
        <v>40</v>
      </c>
      <c r="C1" s="637"/>
      <c r="D1" s="637"/>
      <c r="E1" s="637"/>
      <c r="F1" s="637"/>
    </row>
    <row r="2" spans="2:33" x14ac:dyDescent="0.25">
      <c r="B2" s="637"/>
      <c r="C2" s="637"/>
      <c r="D2" s="637"/>
      <c r="E2" s="637"/>
      <c r="F2" s="637"/>
    </row>
    <row r="3" spans="2:33" x14ac:dyDescent="0.25">
      <c r="B3" s="638"/>
      <c r="C3" s="638"/>
      <c r="D3" s="638"/>
      <c r="E3" s="638"/>
      <c r="F3" s="638"/>
    </row>
    <row r="4" spans="2:33" x14ac:dyDescent="0.25">
      <c r="B4" s="639" t="s">
        <v>0</v>
      </c>
      <c r="C4" s="639"/>
      <c r="D4" s="639"/>
      <c r="E4" s="639"/>
      <c r="F4" s="639"/>
      <c r="G4" s="639"/>
      <c r="H4" s="639"/>
      <c r="I4" s="639"/>
      <c r="J4" s="639"/>
      <c r="K4" s="639"/>
      <c r="L4" s="639"/>
      <c r="M4" s="639"/>
      <c r="N4" s="639"/>
      <c r="O4" s="639"/>
      <c r="P4" s="639"/>
      <c r="Q4" s="639"/>
      <c r="R4" s="639"/>
      <c r="S4" s="639"/>
      <c r="T4" s="639"/>
      <c r="U4" s="639"/>
      <c r="V4" s="639"/>
      <c r="W4" s="639"/>
      <c r="X4" s="639"/>
      <c r="Y4" s="639"/>
      <c r="Z4" s="639"/>
      <c r="AA4" s="639"/>
      <c r="AB4" s="639"/>
      <c r="AC4" s="639"/>
      <c r="AD4" s="639"/>
      <c r="AE4" s="639"/>
    </row>
    <row r="5" spans="2:33" x14ac:dyDescent="0.25">
      <c r="B5" s="639"/>
      <c r="C5" s="639"/>
      <c r="D5" s="639"/>
      <c r="E5" s="639"/>
      <c r="F5" s="639"/>
      <c r="G5" s="639"/>
      <c r="H5" s="639"/>
      <c r="I5" s="639"/>
      <c r="J5" s="639"/>
      <c r="K5" s="639"/>
      <c r="L5" s="639"/>
      <c r="M5" s="639"/>
      <c r="N5" s="639"/>
      <c r="O5" s="639"/>
      <c r="P5" s="639"/>
      <c r="Q5" s="639"/>
      <c r="R5" s="639"/>
      <c r="S5" s="639"/>
      <c r="T5" s="639"/>
      <c r="U5" s="639"/>
      <c r="V5" s="639"/>
      <c r="W5" s="639"/>
      <c r="X5" s="639"/>
      <c r="Y5" s="639"/>
      <c r="Z5" s="639"/>
      <c r="AA5" s="639"/>
      <c r="AB5" s="639"/>
      <c r="AC5" s="639"/>
      <c r="AD5" s="639"/>
      <c r="AE5" s="639"/>
    </row>
    <row r="6" spans="2:33" ht="15.75" thickBot="1" x14ac:dyDescent="0.3">
      <c r="B6" s="607"/>
      <c r="C6" s="607"/>
      <c r="D6" s="607"/>
      <c r="E6" s="607"/>
      <c r="F6" s="607"/>
      <c r="G6" s="607"/>
      <c r="H6" s="607"/>
      <c r="I6" s="607"/>
      <c r="J6" s="607"/>
      <c r="K6" s="607"/>
      <c r="L6" s="607"/>
      <c r="M6" s="607"/>
      <c r="N6" s="640"/>
      <c r="O6" s="607"/>
      <c r="P6" s="607"/>
      <c r="Q6" s="607"/>
      <c r="R6" s="607"/>
      <c r="S6" s="607"/>
      <c r="T6" s="607"/>
      <c r="U6" s="607"/>
      <c r="V6" s="607"/>
      <c r="W6" s="607"/>
      <c r="X6" s="607"/>
      <c r="Y6" s="607"/>
      <c r="Z6" s="607"/>
      <c r="AA6" s="607"/>
      <c r="AB6" s="607"/>
      <c r="AC6" s="607"/>
      <c r="AD6" s="607"/>
      <c r="AE6" s="607"/>
    </row>
    <row r="7" spans="2:33" ht="19.5" x14ac:dyDescent="0.25">
      <c r="B7" s="641" t="s">
        <v>1</v>
      </c>
      <c r="C7" s="641" t="s">
        <v>2</v>
      </c>
      <c r="D7" s="641" t="s">
        <v>3</v>
      </c>
      <c r="E7" s="641"/>
      <c r="F7" s="641" t="s">
        <v>4</v>
      </c>
      <c r="G7" s="641" t="s">
        <v>5</v>
      </c>
      <c r="H7" s="641" t="s">
        <v>6</v>
      </c>
      <c r="I7" s="641" t="s">
        <v>3</v>
      </c>
      <c r="J7" s="641" t="s">
        <v>7</v>
      </c>
      <c r="K7" s="632" t="s">
        <v>8</v>
      </c>
      <c r="L7" s="632" t="s">
        <v>9</v>
      </c>
      <c r="M7" s="626" t="s">
        <v>10</v>
      </c>
      <c r="N7" s="629"/>
      <c r="O7" s="642" t="s">
        <v>11</v>
      </c>
      <c r="P7" s="641"/>
      <c r="Q7" s="641"/>
      <c r="R7" s="641"/>
      <c r="S7" s="641" t="s">
        <v>12</v>
      </c>
      <c r="T7" s="641"/>
      <c r="U7" s="641"/>
      <c r="V7" s="641"/>
      <c r="W7" s="641" t="s">
        <v>13</v>
      </c>
      <c r="X7" s="641" t="s">
        <v>14</v>
      </c>
      <c r="Y7" s="641"/>
      <c r="Z7" s="641" t="s">
        <v>15</v>
      </c>
      <c r="AA7" s="641"/>
      <c r="AB7" s="641" t="s">
        <v>16</v>
      </c>
      <c r="AC7" s="641" t="s">
        <v>17</v>
      </c>
      <c r="AD7" s="641" t="s">
        <v>18</v>
      </c>
      <c r="AE7" s="641"/>
    </row>
    <row r="8" spans="2:33" ht="19.5" x14ac:dyDescent="0.5">
      <c r="B8" s="641"/>
      <c r="C8" s="641"/>
      <c r="D8" s="641"/>
      <c r="E8" s="641"/>
      <c r="F8" s="641"/>
      <c r="G8" s="641"/>
      <c r="H8" s="641"/>
      <c r="I8" s="641"/>
      <c r="J8" s="641"/>
      <c r="K8" s="633"/>
      <c r="L8" s="633"/>
      <c r="M8" s="627"/>
      <c r="N8" s="630"/>
      <c r="O8" s="605" t="s">
        <v>19</v>
      </c>
      <c r="P8" s="608"/>
      <c r="Q8" s="641" t="s">
        <v>20</v>
      </c>
      <c r="R8" s="641"/>
      <c r="S8" s="641"/>
      <c r="T8" s="641"/>
      <c r="U8" s="641"/>
      <c r="V8" s="641"/>
      <c r="W8" s="641"/>
      <c r="X8" s="641"/>
      <c r="Y8" s="641"/>
      <c r="Z8" s="641"/>
      <c r="AA8" s="641"/>
      <c r="AB8" s="641"/>
      <c r="AC8" s="641"/>
      <c r="AD8" s="641"/>
      <c r="AE8" s="641"/>
    </row>
    <row r="9" spans="2:33" ht="19.5" x14ac:dyDescent="0.5">
      <c r="B9" s="641"/>
      <c r="C9" s="641"/>
      <c r="D9" s="641"/>
      <c r="E9" s="641"/>
      <c r="F9" s="641"/>
      <c r="G9" s="641"/>
      <c r="H9" s="641"/>
      <c r="I9" s="641"/>
      <c r="J9" s="641"/>
      <c r="K9" s="634"/>
      <c r="L9" s="634"/>
      <c r="M9" s="628"/>
      <c r="N9" s="630"/>
      <c r="O9" s="604"/>
      <c r="P9" s="605"/>
      <c r="Q9" s="606"/>
      <c r="R9" s="605"/>
      <c r="S9" s="88" t="s">
        <v>19</v>
      </c>
      <c r="T9" s="88" t="s">
        <v>20</v>
      </c>
      <c r="U9" s="87" t="s">
        <v>141</v>
      </c>
      <c r="V9" s="87" t="s">
        <v>26</v>
      </c>
      <c r="W9" s="641"/>
      <c r="X9" s="88" t="s">
        <v>27</v>
      </c>
      <c r="Y9" s="88" t="s">
        <v>28</v>
      </c>
      <c r="Z9" s="88" t="s">
        <v>29</v>
      </c>
      <c r="AA9" s="88" t="s">
        <v>30</v>
      </c>
      <c r="AB9" s="641"/>
      <c r="AC9" s="641"/>
      <c r="AD9" s="641"/>
      <c r="AE9" s="641"/>
    </row>
    <row r="10" spans="2:33" ht="19.5" x14ac:dyDescent="0.5">
      <c r="B10" s="88">
        <v>1</v>
      </c>
      <c r="C10" s="246" t="s">
        <v>337</v>
      </c>
      <c r="D10" s="599" t="s">
        <v>338</v>
      </c>
      <c r="E10" s="599"/>
      <c r="F10" s="246" t="str">
        <f>IFERROR(VLOOKUP(D10,kamiyon,2,0),"")</f>
        <v/>
      </c>
      <c r="G10" s="246" t="str">
        <f t="shared" ref="G10:G43" si="0">IFERROR(VLOOKUP(D10,Hamid5,3,0),"")</f>
        <v>Delta 362</v>
      </c>
      <c r="H10" s="246" t="str">
        <f t="shared" ref="H10:H43" si="1">IFERROR(VLOOKUP(D10,Hamid5,3,0),"")</f>
        <v>Delta 362</v>
      </c>
      <c r="I10" s="246">
        <v>340</v>
      </c>
      <c r="J10" s="246">
        <v>1200</v>
      </c>
      <c r="K10" s="246" t="s">
        <v>343</v>
      </c>
      <c r="L10" s="246"/>
      <c r="M10" s="358" t="s">
        <v>22</v>
      </c>
      <c r="N10" s="630"/>
      <c r="O10" s="636" t="s">
        <v>25</v>
      </c>
      <c r="P10" s="598"/>
      <c r="Q10" s="597"/>
      <c r="R10" s="598"/>
      <c r="S10" s="246" t="s">
        <v>35</v>
      </c>
      <c r="T10" s="246" t="s">
        <v>35</v>
      </c>
      <c r="U10" s="107"/>
      <c r="V10" s="356">
        <f>SUMIF(L151:L194, I10, Y151:Y194)/1000</f>
        <v>2018.665</v>
      </c>
      <c r="W10" s="246"/>
      <c r="X10" s="247">
        <v>0.29166666666666669</v>
      </c>
      <c r="Y10" s="247">
        <v>0.79166666666666663</v>
      </c>
      <c r="Z10" s="247"/>
      <c r="AA10" s="247">
        <v>4.8611111111111112E-2</v>
      </c>
      <c r="AB10" s="247">
        <f>(Y10-X10)-SUM(Z10+AA10)</f>
        <v>0.45138888888888884</v>
      </c>
      <c r="AC10" s="246"/>
      <c r="AD10" s="599" t="s">
        <v>468</v>
      </c>
      <c r="AE10" s="599"/>
    </row>
    <row r="11" spans="2:33" ht="19.5" x14ac:dyDescent="0.5">
      <c r="B11" s="88">
        <v>2</v>
      </c>
      <c r="C11" s="246" t="s">
        <v>31</v>
      </c>
      <c r="D11" s="599" t="s">
        <v>339</v>
      </c>
      <c r="E11" s="599"/>
      <c r="F11" s="246">
        <f t="shared" ref="F11:F39" si="2">IFERROR(VLOOKUP(D11,Hamid5,2,0),)</f>
        <v>0</v>
      </c>
      <c r="G11" s="246" t="str">
        <f>IFERROR(VLOOKUP(D11,Hamid5,3,0),"")</f>
        <v/>
      </c>
      <c r="H11" s="246" t="str">
        <f t="shared" si="1"/>
        <v/>
      </c>
      <c r="I11" s="246">
        <v>350</v>
      </c>
      <c r="J11" s="246">
        <v>1175</v>
      </c>
      <c r="K11" s="246" t="s">
        <v>406</v>
      </c>
      <c r="L11" s="246"/>
      <c r="M11" s="358" t="s">
        <v>21</v>
      </c>
      <c r="N11" s="630"/>
      <c r="O11" s="636" t="s">
        <v>25</v>
      </c>
      <c r="P11" s="598"/>
      <c r="Q11" s="597"/>
      <c r="R11" s="598"/>
      <c r="S11" s="246" t="s">
        <v>35</v>
      </c>
      <c r="T11" s="246" t="s">
        <v>35</v>
      </c>
      <c r="U11" s="107"/>
      <c r="V11" s="356">
        <f>SUMIF(L152:L195, I11, Y152:Y195)/1000</f>
        <v>1982.6590000000001</v>
      </c>
      <c r="W11" s="246"/>
      <c r="X11" s="247">
        <v>0.29166666666666669</v>
      </c>
      <c r="Y11" s="247">
        <v>0.79166666666666663</v>
      </c>
      <c r="Z11" s="247"/>
      <c r="AA11" s="247">
        <v>4.8611111111111112E-2</v>
      </c>
      <c r="AB11" s="247">
        <f>(Y11-X11)-SUM(Z11+AA11)</f>
        <v>0.45138888888888884</v>
      </c>
      <c r="AC11" s="246"/>
      <c r="AD11" s="599" t="s">
        <v>454</v>
      </c>
      <c r="AE11" s="599"/>
    </row>
    <row r="12" spans="2:33" ht="19.5" x14ac:dyDescent="0.5">
      <c r="B12" s="88">
        <v>3</v>
      </c>
      <c r="C12" s="246" t="s">
        <v>31</v>
      </c>
      <c r="D12" s="599" t="s">
        <v>341</v>
      </c>
      <c r="E12" s="599"/>
      <c r="F12" s="246">
        <f t="shared" si="2"/>
        <v>0</v>
      </c>
      <c r="G12" s="246" t="str">
        <f t="shared" si="0"/>
        <v/>
      </c>
      <c r="H12" s="246" t="str">
        <f t="shared" si="1"/>
        <v/>
      </c>
      <c r="I12" s="246">
        <v>330</v>
      </c>
      <c r="J12" s="246">
        <v>1205</v>
      </c>
      <c r="K12" s="260" t="s">
        <v>350</v>
      </c>
      <c r="L12" s="246"/>
      <c r="M12" s="358" t="s">
        <v>477</v>
      </c>
      <c r="N12" s="630"/>
      <c r="O12" s="636" t="s">
        <v>24</v>
      </c>
      <c r="P12" s="598"/>
      <c r="Q12" s="597"/>
      <c r="R12" s="598"/>
      <c r="S12" s="246"/>
      <c r="T12" s="246"/>
      <c r="U12" s="107"/>
      <c r="V12" s="356">
        <f>SUMIF(L153:L196, I12, Y153:Y196)/1000</f>
        <v>0</v>
      </c>
      <c r="W12" s="246"/>
      <c r="X12" s="247">
        <v>0.2986111111111111</v>
      </c>
      <c r="Y12" s="247">
        <v>0.79166666666666663</v>
      </c>
      <c r="Z12" s="247"/>
      <c r="AA12" s="247">
        <v>4.5138888888888888E-2</v>
      </c>
      <c r="AB12" s="247">
        <f t="shared" ref="AB12:AB36" si="3">(Y12-X12)-SUM(Z12+AA12)</f>
        <v>0.44791666666666663</v>
      </c>
      <c r="AC12" s="246"/>
      <c r="AD12" s="599" t="s">
        <v>457</v>
      </c>
      <c r="AE12" s="599"/>
      <c r="AG12" t="s">
        <v>588</v>
      </c>
    </row>
    <row r="13" spans="2:33" ht="19.5" x14ac:dyDescent="0.5">
      <c r="B13" s="88">
        <v>4</v>
      </c>
      <c r="C13" s="88" t="s">
        <v>31</v>
      </c>
      <c r="D13" s="608" t="s">
        <v>342</v>
      </c>
      <c r="E13" s="608"/>
      <c r="F13" s="88">
        <f t="shared" si="2"/>
        <v>0</v>
      </c>
      <c r="G13" s="88" t="str">
        <f t="shared" si="0"/>
        <v/>
      </c>
      <c r="H13" s="88" t="str">
        <f t="shared" si="1"/>
        <v/>
      </c>
      <c r="I13" s="88" t="s">
        <v>589</v>
      </c>
      <c r="J13" s="88"/>
      <c r="K13" s="88"/>
      <c r="L13" s="88"/>
      <c r="M13" s="357"/>
      <c r="N13" s="630"/>
      <c r="O13" s="604"/>
      <c r="P13" s="605"/>
      <c r="Q13" s="606"/>
      <c r="R13" s="605"/>
      <c r="S13" s="88"/>
      <c r="T13" s="88"/>
      <c r="U13" s="87"/>
      <c r="V13" s="356">
        <f t="shared" ref="V13:V37" si="4">SUMIF(L154:L197, I13, Y154:Y197)/1000</f>
        <v>0</v>
      </c>
      <c r="W13" s="88"/>
      <c r="X13" s="98"/>
      <c r="Y13" s="98"/>
      <c r="Z13" s="98"/>
      <c r="AA13" s="98">
        <v>0</v>
      </c>
      <c r="AB13" s="98">
        <f t="shared" si="3"/>
        <v>0</v>
      </c>
      <c r="AC13" s="88"/>
      <c r="AD13" s="608" t="s">
        <v>456</v>
      </c>
      <c r="AE13" s="608"/>
    </row>
    <row r="14" spans="2:33" ht="19.5" x14ac:dyDescent="0.5">
      <c r="B14" s="88">
        <v>5</v>
      </c>
      <c r="C14" s="279" t="s">
        <v>31</v>
      </c>
      <c r="D14" s="635" t="s">
        <v>345</v>
      </c>
      <c r="E14" s="635"/>
      <c r="F14" s="279">
        <f t="shared" si="2"/>
        <v>0</v>
      </c>
      <c r="G14" s="279" t="str">
        <f t="shared" si="0"/>
        <v/>
      </c>
      <c r="H14" s="279" t="str">
        <f t="shared" si="1"/>
        <v/>
      </c>
      <c r="I14" s="279" t="s">
        <v>345</v>
      </c>
      <c r="J14" s="279">
        <v>1200</v>
      </c>
      <c r="K14" s="279" t="s">
        <v>416</v>
      </c>
      <c r="L14" s="279"/>
      <c r="M14" s="359" t="s">
        <v>21</v>
      </c>
      <c r="N14" s="630"/>
      <c r="O14" s="615" t="s">
        <v>24</v>
      </c>
      <c r="P14" s="616"/>
      <c r="Q14" s="617"/>
      <c r="R14" s="616"/>
      <c r="S14" s="279"/>
      <c r="T14" s="279"/>
      <c r="U14" s="117"/>
      <c r="V14" s="356">
        <f t="shared" si="4"/>
        <v>0</v>
      </c>
      <c r="W14" s="279"/>
      <c r="X14" s="280">
        <v>0.2951388888888889</v>
      </c>
      <c r="Y14" s="280">
        <v>0.70833333333333337</v>
      </c>
      <c r="Z14" s="280">
        <v>6.9444444444444441E-3</v>
      </c>
      <c r="AA14" s="280">
        <v>5.5555555555555552E-2</v>
      </c>
      <c r="AB14" s="280">
        <f t="shared" si="3"/>
        <v>0.35069444444444448</v>
      </c>
      <c r="AC14" s="279"/>
      <c r="AD14" s="635" t="s">
        <v>488</v>
      </c>
      <c r="AE14" s="635"/>
    </row>
    <row r="15" spans="2:33" ht="19.5" x14ac:dyDescent="0.5">
      <c r="B15" s="88">
        <v>6</v>
      </c>
      <c r="C15" s="88" t="s">
        <v>31</v>
      </c>
      <c r="D15" s="603" t="s">
        <v>346</v>
      </c>
      <c r="E15" s="603"/>
      <c r="F15" s="88">
        <f t="shared" si="2"/>
        <v>0</v>
      </c>
      <c r="G15" s="88" t="str">
        <f t="shared" si="0"/>
        <v/>
      </c>
      <c r="H15" s="88" t="str">
        <f t="shared" si="1"/>
        <v/>
      </c>
      <c r="I15" s="88" t="s">
        <v>346</v>
      </c>
      <c r="J15" s="88">
        <v>1215</v>
      </c>
      <c r="K15" s="88" t="s">
        <v>357</v>
      </c>
      <c r="L15" s="88"/>
      <c r="M15" s="357" t="s">
        <v>21</v>
      </c>
      <c r="N15" s="630"/>
      <c r="O15" s="604"/>
      <c r="P15" s="605"/>
      <c r="Q15" s="606" t="s">
        <v>24</v>
      </c>
      <c r="R15" s="605"/>
      <c r="S15" s="88"/>
      <c r="T15" s="88"/>
      <c r="U15" s="87"/>
      <c r="V15" s="356">
        <f t="shared" si="4"/>
        <v>0</v>
      </c>
      <c r="W15" s="88"/>
      <c r="X15" s="98">
        <v>0.2986111111111111</v>
      </c>
      <c r="Y15" s="98">
        <v>0.79166666666666663</v>
      </c>
      <c r="Z15" s="98">
        <v>1.3888888888888888E-2</v>
      </c>
      <c r="AA15" s="98">
        <v>5.5555555555555552E-2</v>
      </c>
      <c r="AB15" s="98">
        <f t="shared" si="3"/>
        <v>0.42361111111111105</v>
      </c>
      <c r="AC15" s="88"/>
      <c r="AD15" s="608" t="s">
        <v>372</v>
      </c>
      <c r="AE15" s="608"/>
    </row>
    <row r="16" spans="2:33" ht="19.5" x14ac:dyDescent="0.5">
      <c r="B16" s="88">
        <v>7</v>
      </c>
      <c r="C16" s="88" t="s">
        <v>31</v>
      </c>
      <c r="D16" s="603" t="s">
        <v>347</v>
      </c>
      <c r="E16" s="603"/>
      <c r="F16" s="88">
        <f t="shared" si="2"/>
        <v>0</v>
      </c>
      <c r="G16" s="88" t="str">
        <f t="shared" si="0"/>
        <v/>
      </c>
      <c r="H16" s="88" t="str">
        <f t="shared" si="1"/>
        <v/>
      </c>
      <c r="I16" s="88">
        <v>320</v>
      </c>
      <c r="J16" s="88">
        <v>1126</v>
      </c>
      <c r="K16" s="88" t="s">
        <v>379</v>
      </c>
      <c r="L16" s="88"/>
      <c r="M16" s="357" t="s">
        <v>372</v>
      </c>
      <c r="N16" s="630"/>
      <c r="O16" s="604"/>
      <c r="P16" s="605"/>
      <c r="Q16" s="606" t="s">
        <v>25</v>
      </c>
      <c r="R16" s="605"/>
      <c r="S16" s="88"/>
      <c r="T16" s="88"/>
      <c r="U16" s="87"/>
      <c r="V16" s="356">
        <f t="shared" si="4"/>
        <v>0</v>
      </c>
      <c r="W16" s="88"/>
      <c r="X16" s="98">
        <v>0.2986111111111111</v>
      </c>
      <c r="Y16" s="98">
        <v>0.45833333333333331</v>
      </c>
      <c r="Z16" s="98">
        <v>4.8611111111111112E-2</v>
      </c>
      <c r="AA16" s="98"/>
      <c r="AB16" s="98">
        <f t="shared" si="3"/>
        <v>0.1111111111111111</v>
      </c>
      <c r="AC16" s="88"/>
      <c r="AD16" s="608" t="s">
        <v>372</v>
      </c>
      <c r="AE16" s="608"/>
    </row>
    <row r="17" spans="2:31" ht="19.5" x14ac:dyDescent="0.5">
      <c r="B17" s="88">
        <v>8</v>
      </c>
      <c r="C17" s="249" t="s">
        <v>31</v>
      </c>
      <c r="D17" s="624" t="s">
        <v>348</v>
      </c>
      <c r="E17" s="624"/>
      <c r="F17" s="249">
        <f t="shared" si="2"/>
        <v>0</v>
      </c>
      <c r="G17" s="249" t="str">
        <f t="shared" si="0"/>
        <v/>
      </c>
      <c r="H17" s="249" t="str">
        <f t="shared" si="1"/>
        <v/>
      </c>
      <c r="I17" s="249" t="s">
        <v>590</v>
      </c>
      <c r="J17" s="249"/>
      <c r="K17" s="249"/>
      <c r="L17" s="249"/>
      <c r="M17" s="360"/>
      <c r="N17" s="630"/>
      <c r="O17" s="620"/>
      <c r="P17" s="621"/>
      <c r="Q17" s="622"/>
      <c r="R17" s="621"/>
      <c r="S17" s="249"/>
      <c r="T17" s="249"/>
      <c r="U17" s="250"/>
      <c r="V17" s="356">
        <f t="shared" si="4"/>
        <v>0</v>
      </c>
      <c r="W17" s="249"/>
      <c r="X17" s="251"/>
      <c r="Y17" s="251"/>
      <c r="Z17" s="251"/>
      <c r="AA17" s="251">
        <v>0</v>
      </c>
      <c r="AB17" s="251">
        <f t="shared" si="3"/>
        <v>0</v>
      </c>
      <c r="AC17" s="249"/>
      <c r="AD17" s="623" t="s">
        <v>413</v>
      </c>
      <c r="AE17" s="623"/>
    </row>
    <row r="18" spans="2:31" ht="19.5" x14ac:dyDescent="0.5">
      <c r="B18" s="88">
        <v>9</v>
      </c>
      <c r="C18" s="249" t="s">
        <v>31</v>
      </c>
      <c r="D18" s="624" t="s">
        <v>349</v>
      </c>
      <c r="E18" s="624"/>
      <c r="F18" s="249">
        <f t="shared" si="2"/>
        <v>0</v>
      </c>
      <c r="G18" s="249" t="str">
        <f t="shared" si="0"/>
        <v/>
      </c>
      <c r="H18" s="249" t="str">
        <f t="shared" si="1"/>
        <v/>
      </c>
      <c r="I18" s="249" t="s">
        <v>591</v>
      </c>
      <c r="J18" s="249">
        <v>1180</v>
      </c>
      <c r="K18" s="249" t="s">
        <v>484</v>
      </c>
      <c r="L18" s="249"/>
      <c r="M18" s="360" t="s">
        <v>344</v>
      </c>
      <c r="N18" s="630"/>
      <c r="O18" s="620"/>
      <c r="P18" s="621"/>
      <c r="Q18" s="622" t="s">
        <v>24</v>
      </c>
      <c r="R18" s="621"/>
      <c r="S18" s="249"/>
      <c r="T18" s="249"/>
      <c r="U18" s="250"/>
      <c r="V18" s="356">
        <f t="shared" si="4"/>
        <v>0</v>
      </c>
      <c r="W18" s="249"/>
      <c r="X18" s="251">
        <v>0.30208333333333331</v>
      </c>
      <c r="Y18" s="251">
        <v>0.79166666666666663</v>
      </c>
      <c r="Z18" s="251"/>
      <c r="AA18" s="251">
        <v>5.5555555555555552E-2</v>
      </c>
      <c r="AB18" s="251">
        <f t="shared" si="3"/>
        <v>0.43402777777777779</v>
      </c>
      <c r="AC18" s="249"/>
      <c r="AD18" s="623" t="s">
        <v>344</v>
      </c>
      <c r="AE18" s="623"/>
    </row>
    <row r="19" spans="2:31" ht="19.5" x14ac:dyDescent="0.5">
      <c r="B19" s="88">
        <v>10</v>
      </c>
      <c r="C19" s="249" t="s">
        <v>31</v>
      </c>
      <c r="D19" s="624" t="s">
        <v>351</v>
      </c>
      <c r="E19" s="624"/>
      <c r="F19" s="249">
        <f t="shared" si="2"/>
        <v>0</v>
      </c>
      <c r="G19" s="249" t="str">
        <f t="shared" si="0"/>
        <v/>
      </c>
      <c r="H19" s="249" t="str">
        <f t="shared" si="1"/>
        <v/>
      </c>
      <c r="I19" s="249" t="s">
        <v>592</v>
      </c>
      <c r="J19" s="249">
        <v>1180</v>
      </c>
      <c r="K19" s="249" t="s">
        <v>412</v>
      </c>
      <c r="L19" s="249"/>
      <c r="M19" s="360" t="s">
        <v>21</v>
      </c>
      <c r="N19" s="630"/>
      <c r="O19" s="620"/>
      <c r="P19" s="621"/>
      <c r="Q19" s="622" t="s">
        <v>24</v>
      </c>
      <c r="R19" s="621"/>
      <c r="S19" s="249"/>
      <c r="T19" s="249"/>
      <c r="U19" s="250"/>
      <c r="V19" s="356">
        <f t="shared" si="4"/>
        <v>0</v>
      </c>
      <c r="W19" s="249"/>
      <c r="X19" s="251">
        <v>0.29166666666666669</v>
      </c>
      <c r="Y19" s="251">
        <v>0.79166666666666663</v>
      </c>
      <c r="Z19" s="251"/>
      <c r="AA19" s="251">
        <v>4.8611111111111112E-2</v>
      </c>
      <c r="AB19" s="251">
        <f t="shared" si="3"/>
        <v>0.45138888888888884</v>
      </c>
      <c r="AC19" s="249"/>
      <c r="AD19" s="623" t="s">
        <v>372</v>
      </c>
      <c r="AE19" s="623"/>
    </row>
    <row r="20" spans="2:31" ht="19.5" x14ac:dyDescent="0.5">
      <c r="B20" s="88">
        <v>11</v>
      </c>
      <c r="C20" s="249" t="s">
        <v>31</v>
      </c>
      <c r="D20" s="624" t="s">
        <v>352</v>
      </c>
      <c r="E20" s="624"/>
      <c r="F20" s="249">
        <f t="shared" si="2"/>
        <v>0</v>
      </c>
      <c r="G20" s="249" t="str">
        <f t="shared" si="0"/>
        <v/>
      </c>
      <c r="H20" s="249" t="str">
        <f t="shared" si="1"/>
        <v/>
      </c>
      <c r="I20" s="249" t="s">
        <v>593</v>
      </c>
      <c r="J20" s="249">
        <v>1215</v>
      </c>
      <c r="K20" s="252" t="s">
        <v>357</v>
      </c>
      <c r="L20" s="252"/>
      <c r="M20" s="360" t="s">
        <v>469</v>
      </c>
      <c r="N20" s="630"/>
      <c r="O20" s="620" t="s">
        <v>25</v>
      </c>
      <c r="P20" s="621"/>
      <c r="Q20" s="622"/>
      <c r="R20" s="621"/>
      <c r="S20" s="252"/>
      <c r="T20" s="252"/>
      <c r="U20" s="250"/>
      <c r="V20" s="356">
        <f t="shared" si="4"/>
        <v>2150.3440000000001</v>
      </c>
      <c r="W20" s="249"/>
      <c r="X20" s="251">
        <v>0.2986111111111111</v>
      </c>
      <c r="Y20" s="251">
        <v>0.79166666666666663</v>
      </c>
      <c r="Z20" s="253"/>
      <c r="AA20" s="251">
        <v>5.5555555555555552E-2</v>
      </c>
      <c r="AB20" s="251">
        <f t="shared" si="3"/>
        <v>0.4375</v>
      </c>
      <c r="AC20" s="252"/>
      <c r="AD20" s="625" t="s">
        <v>470</v>
      </c>
      <c r="AE20" s="625"/>
    </row>
    <row r="21" spans="2:31" ht="19.5" x14ac:dyDescent="0.5">
      <c r="B21" s="88">
        <v>12</v>
      </c>
      <c r="C21" s="88" t="s">
        <v>31</v>
      </c>
      <c r="D21" s="603" t="s">
        <v>353</v>
      </c>
      <c r="E21" s="603"/>
      <c r="F21" s="88">
        <f t="shared" si="2"/>
        <v>0</v>
      </c>
      <c r="G21" s="88" t="str">
        <f t="shared" si="0"/>
        <v/>
      </c>
      <c r="H21" s="88" t="str">
        <f t="shared" si="1"/>
        <v/>
      </c>
      <c r="I21" s="88" t="s">
        <v>594</v>
      </c>
      <c r="J21" s="88">
        <v>1200</v>
      </c>
      <c r="K21" s="86" t="s">
        <v>452</v>
      </c>
      <c r="L21" s="86"/>
      <c r="M21" s="357" t="s">
        <v>21</v>
      </c>
      <c r="N21" s="630"/>
      <c r="O21" s="604"/>
      <c r="P21" s="605"/>
      <c r="Q21" s="606" t="s">
        <v>24</v>
      </c>
      <c r="R21" s="605"/>
      <c r="S21" s="86"/>
      <c r="T21" s="86"/>
      <c r="U21" s="87"/>
      <c r="V21" s="356">
        <f t="shared" si="4"/>
        <v>0</v>
      </c>
      <c r="W21" s="88"/>
      <c r="X21" s="98">
        <v>0.2986111111111111</v>
      </c>
      <c r="Y21" s="98">
        <v>0.79166666666666663</v>
      </c>
      <c r="Z21" s="99"/>
      <c r="AA21" s="98">
        <v>4.8611111111111112E-2</v>
      </c>
      <c r="AB21" s="98">
        <f t="shared" si="3"/>
        <v>0.44444444444444442</v>
      </c>
      <c r="AC21" s="86"/>
      <c r="AD21" s="607" t="s">
        <v>372</v>
      </c>
      <c r="AE21" s="607"/>
    </row>
    <row r="22" spans="2:31" ht="19.5" x14ac:dyDescent="0.5">
      <c r="B22" s="88">
        <v>13</v>
      </c>
      <c r="C22" s="88" t="s">
        <v>31</v>
      </c>
      <c r="D22" s="603" t="s">
        <v>354</v>
      </c>
      <c r="E22" s="603"/>
      <c r="F22" s="88">
        <f t="shared" si="2"/>
        <v>0</v>
      </c>
      <c r="G22" s="88" t="str">
        <f t="shared" si="0"/>
        <v/>
      </c>
      <c r="H22" s="88" t="str">
        <f t="shared" si="1"/>
        <v/>
      </c>
      <c r="I22" s="88" t="s">
        <v>354</v>
      </c>
      <c r="J22" s="88">
        <v>1126</v>
      </c>
      <c r="K22" s="86" t="s">
        <v>379</v>
      </c>
      <c r="L22" s="86"/>
      <c r="M22" s="357" t="s">
        <v>21</v>
      </c>
      <c r="N22" s="630"/>
      <c r="O22" s="604"/>
      <c r="P22" s="605"/>
      <c r="Q22" s="606" t="s">
        <v>25</v>
      </c>
      <c r="R22" s="605"/>
      <c r="S22" s="86"/>
      <c r="T22" s="86"/>
      <c r="U22" s="87"/>
      <c r="V22" s="356">
        <f t="shared" si="4"/>
        <v>0</v>
      </c>
      <c r="W22" s="88"/>
      <c r="X22" s="98">
        <v>0.2986111111111111</v>
      </c>
      <c r="Y22" s="98">
        <v>0.79166666666666663</v>
      </c>
      <c r="Z22" s="99">
        <v>6.9444444444444441E-3</v>
      </c>
      <c r="AA22" s="98">
        <v>5.5555555555555552E-2</v>
      </c>
      <c r="AB22" s="98">
        <f t="shared" si="3"/>
        <v>0.43055555555555552</v>
      </c>
      <c r="AC22" s="86"/>
      <c r="AD22" s="607" t="s">
        <v>372</v>
      </c>
      <c r="AE22" s="607"/>
    </row>
    <row r="23" spans="2:31" ht="19.5" x14ac:dyDescent="0.5">
      <c r="B23" s="88">
        <v>14</v>
      </c>
      <c r="C23" s="88" t="s">
        <v>31</v>
      </c>
      <c r="D23" s="614" t="s">
        <v>355</v>
      </c>
      <c r="E23" s="614"/>
      <c r="F23" s="279">
        <f t="shared" si="2"/>
        <v>0</v>
      </c>
      <c r="G23" s="279" t="str">
        <f t="shared" si="0"/>
        <v/>
      </c>
      <c r="H23" s="279" t="str">
        <f t="shared" si="1"/>
        <v/>
      </c>
      <c r="I23" s="279" t="s">
        <v>595</v>
      </c>
      <c r="J23" s="279">
        <v>1220</v>
      </c>
      <c r="K23" s="281" t="s">
        <v>383</v>
      </c>
      <c r="L23" s="281"/>
      <c r="M23" s="359" t="s">
        <v>22</v>
      </c>
      <c r="N23" s="630"/>
      <c r="O23" s="615" t="s">
        <v>25</v>
      </c>
      <c r="P23" s="616"/>
      <c r="Q23" s="617"/>
      <c r="R23" s="616"/>
      <c r="S23" s="281"/>
      <c r="T23" s="281"/>
      <c r="U23" s="117"/>
      <c r="V23" s="356">
        <f t="shared" si="4"/>
        <v>2391.5279999999998</v>
      </c>
      <c r="W23" s="279"/>
      <c r="X23" s="280">
        <v>0.2951388888888889</v>
      </c>
      <c r="Y23" s="280">
        <v>0.79166666666666663</v>
      </c>
      <c r="Z23" s="282"/>
      <c r="AA23" s="280">
        <v>4.8611111111111112E-2</v>
      </c>
      <c r="AB23" s="280">
        <f t="shared" si="3"/>
        <v>0.44791666666666663</v>
      </c>
      <c r="AC23" s="281"/>
      <c r="AD23" s="618" t="s">
        <v>381</v>
      </c>
      <c r="AE23" s="618"/>
    </row>
    <row r="24" spans="2:31" ht="19.5" x14ac:dyDescent="0.5">
      <c r="B24" s="88">
        <v>15</v>
      </c>
      <c r="C24" s="88" t="s">
        <v>31</v>
      </c>
      <c r="D24" s="603" t="s">
        <v>356</v>
      </c>
      <c r="E24" s="603"/>
      <c r="F24" s="88" t="str">
        <f t="shared" si="2"/>
        <v>تیموراسماعیلزاده</v>
      </c>
      <c r="G24" s="88">
        <f t="shared" si="0"/>
        <v>0</v>
      </c>
      <c r="H24" s="88">
        <f t="shared" si="1"/>
        <v>0</v>
      </c>
      <c r="I24" s="88" t="s">
        <v>356</v>
      </c>
      <c r="J24" s="88">
        <v>1212</v>
      </c>
      <c r="K24" s="86" t="s">
        <v>407</v>
      </c>
      <c r="L24" s="86"/>
      <c r="M24" s="357" t="s">
        <v>478</v>
      </c>
      <c r="N24" s="630"/>
      <c r="O24" s="604"/>
      <c r="P24" s="605"/>
      <c r="Q24" s="606" t="s">
        <v>24</v>
      </c>
      <c r="R24" s="605"/>
      <c r="S24" s="86"/>
      <c r="T24" s="86"/>
      <c r="U24" s="87"/>
      <c r="V24" s="356">
        <f t="shared" si="4"/>
        <v>0</v>
      </c>
      <c r="W24" s="88"/>
      <c r="X24" s="98">
        <v>0.2986111111111111</v>
      </c>
      <c r="Y24" s="98">
        <v>0.79166666666666663</v>
      </c>
      <c r="Z24" s="99"/>
      <c r="AA24" s="98">
        <v>4.8611111111111112E-2</v>
      </c>
      <c r="AB24" s="98">
        <f t="shared" si="3"/>
        <v>0.44444444444444442</v>
      </c>
      <c r="AC24" s="86"/>
      <c r="AD24" s="607" t="s">
        <v>372</v>
      </c>
      <c r="AE24" s="607"/>
    </row>
    <row r="25" spans="2:31" ht="19.5" x14ac:dyDescent="0.5">
      <c r="B25" s="88">
        <v>16</v>
      </c>
      <c r="C25" s="88" t="s">
        <v>31</v>
      </c>
      <c r="D25" s="614" t="s">
        <v>358</v>
      </c>
      <c r="E25" s="614"/>
      <c r="F25" s="279">
        <f t="shared" si="2"/>
        <v>0</v>
      </c>
      <c r="G25" s="279" t="str">
        <f t="shared" si="0"/>
        <v/>
      </c>
      <c r="H25" s="279" t="str">
        <f t="shared" si="1"/>
        <v/>
      </c>
      <c r="I25" s="279" t="s">
        <v>404</v>
      </c>
      <c r="J25" s="279">
        <v>1150</v>
      </c>
      <c r="K25" s="281">
        <v>77</v>
      </c>
      <c r="L25" s="281" t="s">
        <v>359</v>
      </c>
      <c r="M25" s="359" t="s">
        <v>489</v>
      </c>
      <c r="N25" s="630"/>
      <c r="O25" s="615" t="s">
        <v>25</v>
      </c>
      <c r="P25" s="616"/>
      <c r="Q25" s="617"/>
      <c r="R25" s="616"/>
      <c r="S25" s="281"/>
      <c r="T25" s="281"/>
      <c r="U25" s="117"/>
      <c r="V25" s="356">
        <f t="shared" si="4"/>
        <v>1840.117</v>
      </c>
      <c r="W25" s="279"/>
      <c r="X25" s="280">
        <v>0.2986111111111111</v>
      </c>
      <c r="Y25" s="280">
        <v>0.79166666666666663</v>
      </c>
      <c r="Z25" s="282">
        <v>3.472222222222222E-3</v>
      </c>
      <c r="AA25" s="280">
        <v>4.1666666666666664E-2</v>
      </c>
      <c r="AB25" s="280">
        <f t="shared" si="3"/>
        <v>0.44791666666666663</v>
      </c>
      <c r="AC25" s="281"/>
      <c r="AD25" s="618" t="s">
        <v>455</v>
      </c>
      <c r="AE25" s="618"/>
    </row>
    <row r="26" spans="2:31" ht="19.5" x14ac:dyDescent="0.5">
      <c r="B26" s="88">
        <v>17</v>
      </c>
      <c r="C26" s="88" t="s">
        <v>31</v>
      </c>
      <c r="D26" s="603" t="s">
        <v>360</v>
      </c>
      <c r="E26" s="603"/>
      <c r="F26" s="88">
        <f t="shared" si="2"/>
        <v>0</v>
      </c>
      <c r="G26" s="88" t="str">
        <f t="shared" si="0"/>
        <v/>
      </c>
      <c r="H26" s="88" t="str">
        <f t="shared" si="1"/>
        <v/>
      </c>
      <c r="I26" s="88" t="s">
        <v>596</v>
      </c>
      <c r="J26" s="88" t="s">
        <v>35</v>
      </c>
      <c r="K26" s="86" t="s">
        <v>35</v>
      </c>
      <c r="L26" s="86" t="s">
        <v>35</v>
      </c>
      <c r="M26" s="357" t="s">
        <v>21</v>
      </c>
      <c r="N26" s="630"/>
      <c r="O26" s="604" t="s">
        <v>25</v>
      </c>
      <c r="P26" s="605"/>
      <c r="Q26" s="606" t="s">
        <v>25</v>
      </c>
      <c r="R26" s="605"/>
      <c r="S26" s="86" t="s">
        <v>35</v>
      </c>
      <c r="T26" s="86" t="s">
        <v>35</v>
      </c>
      <c r="U26" s="87" t="s">
        <v>35</v>
      </c>
      <c r="V26" s="356">
        <f t="shared" si="4"/>
        <v>0</v>
      </c>
      <c r="W26" s="88" t="s">
        <v>35</v>
      </c>
      <c r="X26" s="98">
        <v>0</v>
      </c>
      <c r="Y26" s="98">
        <v>0</v>
      </c>
      <c r="Z26" s="99"/>
      <c r="AA26" s="98">
        <v>5.5555555555555552E-2</v>
      </c>
      <c r="AB26" s="102"/>
      <c r="AC26" s="86" t="s">
        <v>361</v>
      </c>
      <c r="AD26" s="607" t="s">
        <v>362</v>
      </c>
      <c r="AE26" s="607"/>
    </row>
    <row r="27" spans="2:31" ht="19.5" x14ac:dyDescent="0.5">
      <c r="B27" s="88">
        <v>18</v>
      </c>
      <c r="C27" s="88" t="s">
        <v>31</v>
      </c>
      <c r="D27" s="603" t="s">
        <v>363</v>
      </c>
      <c r="E27" s="603"/>
      <c r="F27" s="88">
        <f t="shared" si="2"/>
        <v>0</v>
      </c>
      <c r="G27" s="88" t="str">
        <f t="shared" si="0"/>
        <v/>
      </c>
      <c r="H27" s="88" t="str">
        <f t="shared" si="1"/>
        <v/>
      </c>
      <c r="I27" s="88" t="s">
        <v>597</v>
      </c>
      <c r="J27" s="88">
        <v>1205</v>
      </c>
      <c r="K27" s="86" t="s">
        <v>350</v>
      </c>
      <c r="L27" s="86"/>
      <c r="M27" s="357" t="s">
        <v>21</v>
      </c>
      <c r="N27" s="630"/>
      <c r="O27" s="604"/>
      <c r="P27" s="605"/>
      <c r="Q27" s="606" t="s">
        <v>25</v>
      </c>
      <c r="R27" s="605"/>
      <c r="S27" s="86"/>
      <c r="T27" s="86"/>
      <c r="U27" s="87"/>
      <c r="V27" s="356">
        <f t="shared" si="4"/>
        <v>0</v>
      </c>
      <c r="W27" s="88"/>
      <c r="X27" s="98">
        <v>0.2986111111111111</v>
      </c>
      <c r="Y27" s="98">
        <v>0.79166666666666663</v>
      </c>
      <c r="Z27" s="99">
        <v>4.1666666666666664E-2</v>
      </c>
      <c r="AA27" s="98">
        <v>5.5555555555555552E-2</v>
      </c>
      <c r="AB27" s="98">
        <f t="shared" si="3"/>
        <v>0.39583333333333331</v>
      </c>
      <c r="AC27" s="86"/>
      <c r="AD27" s="619" t="s">
        <v>382</v>
      </c>
      <c r="AE27" s="619"/>
    </row>
    <row r="28" spans="2:31" ht="19.5" x14ac:dyDescent="0.5">
      <c r="B28" s="88">
        <v>19</v>
      </c>
      <c r="C28" s="254" t="s">
        <v>31</v>
      </c>
      <c r="D28" s="609" t="s">
        <v>364</v>
      </c>
      <c r="E28" s="609"/>
      <c r="F28" s="254">
        <f t="shared" si="2"/>
        <v>0</v>
      </c>
      <c r="G28" s="254" t="str">
        <f t="shared" si="0"/>
        <v/>
      </c>
      <c r="H28" s="254" t="str">
        <f t="shared" si="1"/>
        <v/>
      </c>
      <c r="I28" s="254" t="s">
        <v>598</v>
      </c>
      <c r="J28" s="254"/>
      <c r="K28" s="255"/>
      <c r="L28" s="255"/>
      <c r="M28" s="361"/>
      <c r="N28" s="630"/>
      <c r="O28" s="610"/>
      <c r="P28" s="611"/>
      <c r="Q28" s="612"/>
      <c r="R28" s="611"/>
      <c r="S28" s="255"/>
      <c r="T28" s="255"/>
      <c r="U28" s="234"/>
      <c r="V28" s="356">
        <f t="shared" si="4"/>
        <v>0</v>
      </c>
      <c r="W28" s="254"/>
      <c r="X28" s="256"/>
      <c r="Y28" s="256"/>
      <c r="Z28" s="257"/>
      <c r="AA28" s="256">
        <v>4.1666666666666664E-2</v>
      </c>
      <c r="AB28" s="256">
        <v>0</v>
      </c>
      <c r="AC28" s="255"/>
      <c r="AD28" s="613" t="s">
        <v>456</v>
      </c>
      <c r="AE28" s="613"/>
    </row>
    <row r="29" spans="2:31" ht="19.5" x14ac:dyDescent="0.5">
      <c r="B29" s="88">
        <v>20</v>
      </c>
      <c r="C29" s="254" t="s">
        <v>31</v>
      </c>
      <c r="D29" s="609" t="s">
        <v>365</v>
      </c>
      <c r="E29" s="609"/>
      <c r="F29" s="254">
        <f t="shared" si="2"/>
        <v>0</v>
      </c>
      <c r="G29" s="254" t="str">
        <f t="shared" si="0"/>
        <v/>
      </c>
      <c r="H29" s="254" t="str">
        <f t="shared" si="1"/>
        <v/>
      </c>
      <c r="I29" s="254" t="s">
        <v>403</v>
      </c>
      <c r="J29" s="254">
        <v>1200</v>
      </c>
      <c r="K29" s="255" t="s">
        <v>343</v>
      </c>
      <c r="L29" s="255"/>
      <c r="M29" s="361" t="s">
        <v>21</v>
      </c>
      <c r="N29" s="630"/>
      <c r="O29" s="610" t="s">
        <v>25</v>
      </c>
      <c r="P29" s="611"/>
      <c r="Q29" s="612"/>
      <c r="R29" s="611"/>
      <c r="S29" s="255"/>
      <c r="T29" s="255"/>
      <c r="U29" s="234"/>
      <c r="V29" s="356">
        <f t="shared" si="4"/>
        <v>0</v>
      </c>
      <c r="W29" s="254"/>
      <c r="X29" s="256">
        <v>0.2986111111111111</v>
      </c>
      <c r="Y29" s="256">
        <v>0.79166666666666663</v>
      </c>
      <c r="Z29" s="257"/>
      <c r="AA29" s="256">
        <v>8.9583333333333334E-2</v>
      </c>
      <c r="AB29" s="256">
        <f t="shared" si="3"/>
        <v>0.40347222222222218</v>
      </c>
      <c r="AC29" s="255"/>
      <c r="AD29" s="613" t="s">
        <v>490</v>
      </c>
      <c r="AE29" s="613"/>
    </row>
    <row r="30" spans="2:31" ht="19.5" x14ac:dyDescent="0.5">
      <c r="B30" s="88">
        <v>21</v>
      </c>
      <c r="C30" s="254" t="s">
        <v>31</v>
      </c>
      <c r="D30" s="609" t="s">
        <v>366</v>
      </c>
      <c r="E30" s="609"/>
      <c r="F30" s="254">
        <f t="shared" si="2"/>
        <v>0</v>
      </c>
      <c r="G30" s="254" t="str">
        <f t="shared" si="0"/>
        <v/>
      </c>
      <c r="H30" s="254" t="str">
        <f t="shared" si="1"/>
        <v/>
      </c>
      <c r="I30" s="254" t="s">
        <v>394</v>
      </c>
      <c r="J30" s="254">
        <v>1205</v>
      </c>
      <c r="K30" s="255" t="s">
        <v>350</v>
      </c>
      <c r="L30" s="255"/>
      <c r="M30" s="361" t="s">
        <v>491</v>
      </c>
      <c r="N30" s="630"/>
      <c r="O30" s="610" t="s">
        <v>25</v>
      </c>
      <c r="P30" s="611"/>
      <c r="Q30" s="612"/>
      <c r="R30" s="611"/>
      <c r="S30" s="255"/>
      <c r="T30" s="255"/>
      <c r="U30" s="234"/>
      <c r="V30" s="356">
        <f t="shared" si="4"/>
        <v>0</v>
      </c>
      <c r="W30" s="254"/>
      <c r="X30" s="256">
        <v>0.2986111111111111</v>
      </c>
      <c r="Y30" s="256">
        <v>0.79166666666666663</v>
      </c>
      <c r="Z30" s="257"/>
      <c r="AA30" s="256">
        <v>5.9027777777777776E-2</v>
      </c>
      <c r="AB30" s="256">
        <f t="shared" si="3"/>
        <v>0.43402777777777773</v>
      </c>
      <c r="AC30" s="255"/>
      <c r="AD30" s="613" t="s">
        <v>492</v>
      </c>
      <c r="AE30" s="613"/>
    </row>
    <row r="31" spans="2:31" ht="19.5" x14ac:dyDescent="0.5">
      <c r="B31" s="88">
        <v>22</v>
      </c>
      <c r="C31" s="88" t="s">
        <v>31</v>
      </c>
      <c r="D31" s="603" t="s">
        <v>368</v>
      </c>
      <c r="E31" s="603"/>
      <c r="F31" s="88">
        <f t="shared" si="2"/>
        <v>0</v>
      </c>
      <c r="G31" s="88" t="str">
        <f t="shared" si="0"/>
        <v/>
      </c>
      <c r="H31" s="88" t="str">
        <f t="shared" si="1"/>
        <v/>
      </c>
      <c r="I31" s="88" t="s">
        <v>599</v>
      </c>
      <c r="J31" s="88">
        <v>1180</v>
      </c>
      <c r="K31" s="86" t="s">
        <v>374</v>
      </c>
      <c r="L31" s="86"/>
      <c r="M31" s="357" t="s">
        <v>340</v>
      </c>
      <c r="N31" s="630"/>
      <c r="O31" s="604" t="s">
        <v>24</v>
      </c>
      <c r="P31" s="605"/>
      <c r="Q31" s="606"/>
      <c r="R31" s="605"/>
      <c r="S31" s="86"/>
      <c r="T31" s="86"/>
      <c r="U31" s="87"/>
      <c r="V31" s="356">
        <f t="shared" si="4"/>
        <v>0</v>
      </c>
      <c r="W31" s="88"/>
      <c r="X31" s="98">
        <v>0.2986111111111111</v>
      </c>
      <c r="Y31" s="98">
        <v>0.79166666666666663</v>
      </c>
      <c r="Z31" s="99">
        <v>3.472222222222222E-3</v>
      </c>
      <c r="AA31" s="98">
        <v>5.5555555555555552E-2</v>
      </c>
      <c r="AB31" s="98">
        <f t="shared" si="3"/>
        <v>0.43402777777777773</v>
      </c>
      <c r="AC31" s="86"/>
      <c r="AD31" s="607" t="s">
        <v>340</v>
      </c>
      <c r="AE31" s="607"/>
    </row>
    <row r="32" spans="2:31" ht="19.5" x14ac:dyDescent="0.5">
      <c r="B32" s="88">
        <v>23</v>
      </c>
      <c r="C32" s="88" t="s">
        <v>31</v>
      </c>
      <c r="D32" s="603" t="s">
        <v>370</v>
      </c>
      <c r="E32" s="603"/>
      <c r="F32" s="88">
        <f t="shared" si="2"/>
        <v>0</v>
      </c>
      <c r="G32" s="88" t="str">
        <f t="shared" si="0"/>
        <v/>
      </c>
      <c r="H32" s="88" t="str">
        <f t="shared" si="1"/>
        <v/>
      </c>
      <c r="I32" s="88" t="s">
        <v>600</v>
      </c>
      <c r="J32" s="88">
        <v>1155</v>
      </c>
      <c r="K32" s="86" t="s">
        <v>472</v>
      </c>
      <c r="L32" s="86"/>
      <c r="M32" s="357" t="s">
        <v>21</v>
      </c>
      <c r="N32" s="630"/>
      <c r="O32" s="604"/>
      <c r="P32" s="605"/>
      <c r="Q32" s="606" t="s">
        <v>25</v>
      </c>
      <c r="R32" s="605"/>
      <c r="S32" s="86"/>
      <c r="T32" s="86"/>
      <c r="U32" s="87"/>
      <c r="V32" s="356">
        <f t="shared" si="4"/>
        <v>0</v>
      </c>
      <c r="W32" s="88"/>
      <c r="X32" s="98">
        <v>0.29166666666666669</v>
      </c>
      <c r="Y32" s="98">
        <v>0.79166666666666663</v>
      </c>
      <c r="Z32" s="99"/>
      <c r="AA32" s="98">
        <v>5.5555555555555552E-2</v>
      </c>
      <c r="AB32" s="98">
        <f t="shared" si="3"/>
        <v>0.44444444444444442</v>
      </c>
      <c r="AC32" s="86"/>
      <c r="AD32" s="607" t="s">
        <v>453</v>
      </c>
      <c r="AE32" s="607"/>
    </row>
    <row r="33" spans="2:31" ht="19.5" x14ac:dyDescent="0.5">
      <c r="B33" s="88">
        <v>24</v>
      </c>
      <c r="C33" s="88" t="s">
        <v>31</v>
      </c>
      <c r="D33" s="603" t="s">
        <v>371</v>
      </c>
      <c r="E33" s="603"/>
      <c r="F33" s="88">
        <f t="shared" si="2"/>
        <v>0</v>
      </c>
      <c r="G33" s="88" t="str">
        <f t="shared" si="0"/>
        <v/>
      </c>
      <c r="H33" s="88" t="str">
        <f t="shared" si="1"/>
        <v/>
      </c>
      <c r="I33" s="88" t="s">
        <v>601</v>
      </c>
      <c r="J33" s="88">
        <v>1175</v>
      </c>
      <c r="K33" s="86" t="s">
        <v>373</v>
      </c>
      <c r="L33" s="86"/>
      <c r="M33" s="357" t="s">
        <v>344</v>
      </c>
      <c r="N33" s="630"/>
      <c r="O33" s="604"/>
      <c r="P33" s="605"/>
      <c r="Q33" s="606" t="s">
        <v>24</v>
      </c>
      <c r="R33" s="605"/>
      <c r="S33" s="86"/>
      <c r="T33" s="86"/>
      <c r="U33" s="87"/>
      <c r="V33" s="356">
        <f t="shared" si="4"/>
        <v>0</v>
      </c>
      <c r="W33" s="88"/>
      <c r="X33" s="98">
        <v>0.2986111111111111</v>
      </c>
      <c r="Y33" s="98">
        <v>0.79166666666666663</v>
      </c>
      <c r="Z33" s="99">
        <v>3.472222222222222E-3</v>
      </c>
      <c r="AA33" s="98">
        <v>5.5555555555555552E-2</v>
      </c>
      <c r="AB33" s="98">
        <f t="shared" si="3"/>
        <v>0.43402777777777773</v>
      </c>
      <c r="AC33" s="86"/>
      <c r="AD33" s="607" t="s">
        <v>344</v>
      </c>
      <c r="AE33" s="607"/>
    </row>
    <row r="34" spans="2:31" ht="19.5" x14ac:dyDescent="0.5">
      <c r="B34" s="88">
        <v>25</v>
      </c>
      <c r="C34" s="88" t="s">
        <v>31</v>
      </c>
      <c r="D34" s="603" t="s">
        <v>375</v>
      </c>
      <c r="E34" s="603"/>
      <c r="F34" s="88">
        <f t="shared" si="2"/>
        <v>0</v>
      </c>
      <c r="G34" s="88" t="str">
        <f t="shared" si="0"/>
        <v/>
      </c>
      <c r="H34" s="88" t="str">
        <f t="shared" si="1"/>
        <v/>
      </c>
      <c r="I34" s="88" t="s">
        <v>602</v>
      </c>
      <c r="J34" s="88">
        <v>1155</v>
      </c>
      <c r="K34" s="86" t="s">
        <v>472</v>
      </c>
      <c r="L34" s="86"/>
      <c r="M34" s="357" t="s">
        <v>493</v>
      </c>
      <c r="N34" s="630"/>
      <c r="O34" s="604" t="s">
        <v>25</v>
      </c>
      <c r="P34" s="605"/>
      <c r="Q34" s="606"/>
      <c r="R34" s="605"/>
      <c r="S34" s="86"/>
      <c r="T34" s="86"/>
      <c r="U34" s="87"/>
      <c r="V34" s="356">
        <f t="shared" si="4"/>
        <v>1713.8910000000001</v>
      </c>
      <c r="W34" s="88"/>
      <c r="X34" s="98">
        <v>0.2986111111111111</v>
      </c>
      <c r="Y34" s="98">
        <v>0.79166666666666663</v>
      </c>
      <c r="Z34" s="99"/>
      <c r="AA34" s="98">
        <v>4.5138888888888888E-2</v>
      </c>
      <c r="AB34" s="98">
        <f t="shared" si="3"/>
        <v>0.44791666666666663</v>
      </c>
      <c r="AC34" s="86"/>
      <c r="AD34" s="607" t="s">
        <v>494</v>
      </c>
      <c r="AE34" s="607"/>
    </row>
    <row r="35" spans="2:31" ht="19.5" x14ac:dyDescent="0.5">
      <c r="B35" s="88">
        <v>26</v>
      </c>
      <c r="C35" s="88" t="s">
        <v>31</v>
      </c>
      <c r="D35" s="603" t="s">
        <v>376</v>
      </c>
      <c r="E35" s="603"/>
      <c r="F35" s="88" t="str">
        <f t="shared" si="2"/>
        <v>تیموراسماعیلزاده</v>
      </c>
      <c r="G35" s="88">
        <f t="shared" si="0"/>
        <v>0</v>
      </c>
      <c r="H35" s="88">
        <f t="shared" si="1"/>
        <v>0</v>
      </c>
      <c r="I35" s="88" t="s">
        <v>603</v>
      </c>
      <c r="J35" s="88">
        <v>1200</v>
      </c>
      <c r="K35" s="86" t="s">
        <v>343</v>
      </c>
      <c r="L35" s="86"/>
      <c r="M35" s="357" t="s">
        <v>21</v>
      </c>
      <c r="N35" s="630"/>
      <c r="O35" s="604"/>
      <c r="P35" s="605"/>
      <c r="Q35" s="606" t="s">
        <v>25</v>
      </c>
      <c r="R35" s="605"/>
      <c r="S35" s="86"/>
      <c r="T35" s="86"/>
      <c r="U35" s="87"/>
      <c r="V35" s="356">
        <f t="shared" si="4"/>
        <v>0</v>
      </c>
      <c r="W35" s="88"/>
      <c r="X35" s="98">
        <v>0.2986111111111111</v>
      </c>
      <c r="Y35" s="98">
        <v>0.79166666666666663</v>
      </c>
      <c r="Z35" s="99">
        <v>2.0833333333333332E-2</v>
      </c>
      <c r="AA35" s="98">
        <v>5.5555555555555552E-2</v>
      </c>
      <c r="AB35" s="98">
        <f t="shared" si="3"/>
        <v>0.41666666666666663</v>
      </c>
      <c r="AC35" s="86"/>
      <c r="AD35" s="607" t="s">
        <v>377</v>
      </c>
      <c r="AE35" s="607"/>
    </row>
    <row r="36" spans="2:31" ht="18" customHeight="1" x14ac:dyDescent="0.5">
      <c r="B36" s="88">
        <v>27</v>
      </c>
      <c r="C36" s="88" t="s">
        <v>31</v>
      </c>
      <c r="D36" s="603" t="s">
        <v>378</v>
      </c>
      <c r="E36" s="603"/>
      <c r="F36" s="88">
        <f t="shared" si="2"/>
        <v>0</v>
      </c>
      <c r="G36" s="88" t="str">
        <f t="shared" si="0"/>
        <v/>
      </c>
      <c r="H36" s="88" t="str">
        <f t="shared" si="1"/>
        <v/>
      </c>
      <c r="I36" s="88" t="s">
        <v>393</v>
      </c>
      <c r="J36" s="88">
        <v>1200</v>
      </c>
      <c r="K36" s="86" t="s">
        <v>369</v>
      </c>
      <c r="L36" s="86"/>
      <c r="M36" s="357" t="s">
        <v>21</v>
      </c>
      <c r="N36" s="630"/>
      <c r="O36" s="604" t="s">
        <v>25</v>
      </c>
      <c r="P36" s="605"/>
      <c r="Q36" s="606"/>
      <c r="R36" s="605"/>
      <c r="S36" s="86"/>
      <c r="T36" s="86"/>
      <c r="U36" s="87"/>
      <c r="V36" s="356">
        <f t="shared" si="4"/>
        <v>652.92499999999995</v>
      </c>
      <c r="W36" s="88"/>
      <c r="X36" s="98">
        <v>0.29166666666666669</v>
      </c>
      <c r="Y36" s="98">
        <v>0.79166666666666663</v>
      </c>
      <c r="Z36" s="99"/>
      <c r="AA36" s="98">
        <v>4.8611111111111112E-2</v>
      </c>
      <c r="AB36" s="98">
        <f t="shared" si="3"/>
        <v>0.45138888888888884</v>
      </c>
      <c r="AC36" s="86"/>
      <c r="AD36" s="607" t="s">
        <v>466</v>
      </c>
      <c r="AE36" s="607"/>
    </row>
    <row r="37" spans="2:31" ht="20.25" thickBot="1" x14ac:dyDescent="0.55000000000000004">
      <c r="B37" s="88">
        <v>28</v>
      </c>
      <c r="C37" s="88" t="s">
        <v>31</v>
      </c>
      <c r="D37" s="603" t="s">
        <v>418</v>
      </c>
      <c r="E37" s="603"/>
      <c r="F37" s="88">
        <f t="shared" si="2"/>
        <v>0</v>
      </c>
      <c r="G37" s="88" t="str">
        <f t="shared" si="0"/>
        <v/>
      </c>
      <c r="H37" s="88" t="str">
        <f t="shared" si="1"/>
        <v/>
      </c>
      <c r="I37" s="88" t="s">
        <v>604</v>
      </c>
      <c r="J37" s="88"/>
      <c r="K37" s="86"/>
      <c r="L37" s="86"/>
      <c r="M37" s="357"/>
      <c r="N37" s="631"/>
      <c r="O37" s="604"/>
      <c r="P37" s="605"/>
      <c r="Q37" s="606"/>
      <c r="R37" s="605"/>
      <c r="S37" s="86"/>
      <c r="T37" s="86"/>
      <c r="U37" s="87"/>
      <c r="V37" s="356">
        <f t="shared" si="4"/>
        <v>0</v>
      </c>
      <c r="W37" s="88"/>
      <c r="X37" s="98"/>
      <c r="Y37" s="98"/>
      <c r="Z37" s="99"/>
      <c r="AA37" s="98">
        <v>0</v>
      </c>
      <c r="AB37" s="98"/>
      <c r="AC37" s="86"/>
      <c r="AD37" s="607" t="s">
        <v>456</v>
      </c>
      <c r="AE37" s="607"/>
    </row>
    <row r="38" spans="2:31" ht="19.5" hidden="1" outlineLevel="1" x14ac:dyDescent="0.5">
      <c r="B38" s="88">
        <v>29</v>
      </c>
      <c r="C38" s="88" t="s">
        <v>31</v>
      </c>
      <c r="D38" s="603"/>
      <c r="E38" s="603"/>
      <c r="F38" s="88">
        <f t="shared" si="2"/>
        <v>0</v>
      </c>
      <c r="G38" s="88" t="str">
        <f t="shared" si="0"/>
        <v/>
      </c>
      <c r="H38" s="88" t="str">
        <f t="shared" si="1"/>
        <v/>
      </c>
      <c r="I38" s="88"/>
      <c r="J38" s="86"/>
      <c r="K38" s="86"/>
      <c r="L38" s="89"/>
      <c r="M38" s="89"/>
      <c r="N38" s="362"/>
      <c r="O38" s="88"/>
      <c r="P38" s="88"/>
      <c r="Q38" s="88"/>
      <c r="R38" s="86"/>
      <c r="S38" s="86"/>
      <c r="T38" s="86"/>
      <c r="U38" s="87"/>
      <c r="V38" s="87"/>
      <c r="W38" s="88"/>
      <c r="X38" s="98"/>
      <c r="Y38" s="98"/>
      <c r="Z38" s="99"/>
      <c r="AA38" s="99"/>
      <c r="AB38" s="98"/>
      <c r="AC38" s="86"/>
      <c r="AD38" s="607"/>
      <c r="AE38" s="607"/>
    </row>
    <row r="39" spans="2:31" ht="19.5" hidden="1" outlineLevel="1" x14ac:dyDescent="0.5">
      <c r="B39" s="88">
        <v>30</v>
      </c>
      <c r="C39" s="88" t="s">
        <v>31</v>
      </c>
      <c r="D39" s="603"/>
      <c r="E39" s="603"/>
      <c r="F39" s="88">
        <f t="shared" si="2"/>
        <v>0</v>
      </c>
      <c r="G39" s="88" t="str">
        <f t="shared" si="0"/>
        <v/>
      </c>
      <c r="H39" s="88" t="str">
        <f t="shared" si="1"/>
        <v/>
      </c>
      <c r="I39" s="88"/>
      <c r="J39" s="86"/>
      <c r="K39" s="86"/>
      <c r="L39" s="89"/>
      <c r="M39" s="89"/>
      <c r="N39" s="89"/>
      <c r="O39" s="88"/>
      <c r="P39" s="88"/>
      <c r="Q39" s="88"/>
      <c r="R39" s="86"/>
      <c r="S39" s="86"/>
      <c r="T39" s="86"/>
      <c r="U39" s="87"/>
      <c r="V39" s="87"/>
      <c r="W39" s="88"/>
      <c r="X39" s="98"/>
      <c r="Y39" s="98"/>
      <c r="Z39" s="99"/>
      <c r="AA39" s="99"/>
      <c r="AB39" s="98"/>
      <c r="AC39" s="86"/>
      <c r="AD39" s="607"/>
      <c r="AE39" s="607"/>
    </row>
    <row r="40" spans="2:31" ht="19.5" hidden="1" outlineLevel="1" x14ac:dyDescent="0.5">
      <c r="B40" s="88">
        <v>31</v>
      </c>
      <c r="C40" s="88" t="s">
        <v>31</v>
      </c>
      <c r="D40" s="603"/>
      <c r="E40" s="603"/>
      <c r="F40" s="88" t="str">
        <f>IFERROR(VLOOKUP(D40,Hamid5,2,0),"")</f>
        <v/>
      </c>
      <c r="G40" s="88" t="str">
        <f t="shared" si="0"/>
        <v/>
      </c>
      <c r="H40" s="88" t="str">
        <f t="shared" si="1"/>
        <v/>
      </c>
      <c r="I40" s="88"/>
      <c r="J40" s="88"/>
      <c r="K40" s="88"/>
      <c r="L40" s="89"/>
      <c r="M40" s="89"/>
      <c r="N40" s="89"/>
      <c r="O40" s="88"/>
      <c r="P40" s="88"/>
      <c r="Q40" s="88"/>
      <c r="R40" s="88"/>
      <c r="S40" s="88"/>
      <c r="T40" s="88"/>
      <c r="U40" s="87"/>
      <c r="V40" s="87"/>
      <c r="W40" s="88"/>
      <c r="X40" s="98"/>
      <c r="Y40" s="98"/>
      <c r="Z40" s="98"/>
      <c r="AA40" s="98"/>
      <c r="AB40" s="98"/>
      <c r="AC40" s="88"/>
      <c r="AD40" s="608"/>
      <c r="AE40" s="608"/>
    </row>
    <row r="41" spans="2:31" ht="19.5" hidden="1" outlineLevel="1" x14ac:dyDescent="0.5">
      <c r="B41" s="88">
        <v>32</v>
      </c>
      <c r="C41" s="88" t="s">
        <v>31</v>
      </c>
      <c r="D41" s="603"/>
      <c r="E41" s="603"/>
      <c r="F41" s="88">
        <f>IFERROR(VLOOKUP(D41,Hamid5,2,0),)</f>
        <v>0</v>
      </c>
      <c r="G41" s="88" t="str">
        <f t="shared" si="0"/>
        <v/>
      </c>
      <c r="H41" s="88" t="str">
        <f t="shared" si="1"/>
        <v/>
      </c>
      <c r="I41" s="88"/>
      <c r="J41" s="88"/>
      <c r="K41" s="88"/>
      <c r="L41" s="89"/>
      <c r="M41" s="89"/>
      <c r="N41" s="89"/>
      <c r="O41" s="88"/>
      <c r="P41" s="88"/>
      <c r="Q41" s="88"/>
      <c r="R41" s="88"/>
      <c r="S41" s="88"/>
      <c r="T41" s="88"/>
      <c r="U41" s="87"/>
      <c r="V41" s="87"/>
      <c r="W41" s="88"/>
      <c r="X41" s="98"/>
      <c r="Y41" s="98"/>
      <c r="Z41" s="98"/>
      <c r="AA41" s="98"/>
      <c r="AB41" s="98"/>
      <c r="AC41" s="88"/>
      <c r="AD41" s="608"/>
      <c r="AE41" s="608"/>
    </row>
    <row r="42" spans="2:31" ht="19.5" hidden="1" outlineLevel="1" x14ac:dyDescent="0.5">
      <c r="B42" s="88">
        <v>33</v>
      </c>
      <c r="C42" s="88" t="s">
        <v>31</v>
      </c>
      <c r="D42" s="603"/>
      <c r="E42" s="603"/>
      <c r="F42" s="88">
        <f>IFERROR(VLOOKUP(D42,Hamid5,2,0),)</f>
        <v>0</v>
      </c>
      <c r="G42" s="88" t="str">
        <f t="shared" si="0"/>
        <v/>
      </c>
      <c r="H42" s="88" t="str">
        <f t="shared" si="1"/>
        <v/>
      </c>
      <c r="I42" s="88"/>
      <c r="J42" s="88"/>
      <c r="K42" s="88"/>
      <c r="L42" s="89"/>
      <c r="M42" s="89"/>
      <c r="N42" s="89"/>
      <c r="O42" s="88" t="s">
        <v>35</v>
      </c>
      <c r="P42" s="88" t="s">
        <v>35</v>
      </c>
      <c r="Q42" s="88" t="s">
        <v>35</v>
      </c>
      <c r="R42" s="88"/>
      <c r="S42" s="88"/>
      <c r="T42" s="88"/>
      <c r="U42" s="87"/>
      <c r="V42" s="87"/>
      <c r="W42" s="88"/>
      <c r="X42" s="98"/>
      <c r="Y42" s="98"/>
      <c r="Z42" s="98"/>
      <c r="AA42" s="98"/>
      <c r="AB42" s="98"/>
      <c r="AC42" s="88"/>
      <c r="AD42" s="608"/>
      <c r="AE42" s="608"/>
    </row>
    <row r="43" spans="2:31" ht="16.5" hidden="1" customHeight="1" outlineLevel="1" x14ac:dyDescent="0.5">
      <c r="B43" s="88">
        <v>34</v>
      </c>
      <c r="C43" s="88" t="s">
        <v>31</v>
      </c>
      <c r="D43" s="603"/>
      <c r="E43" s="603"/>
      <c r="F43" s="88">
        <f>IFERROR(VLOOKUP(D43,Hamid5,2,0),)</f>
        <v>0</v>
      </c>
      <c r="G43" s="88" t="str">
        <f t="shared" si="0"/>
        <v/>
      </c>
      <c r="H43" s="88" t="str">
        <f t="shared" si="1"/>
        <v/>
      </c>
      <c r="I43" s="88"/>
      <c r="J43" s="88"/>
      <c r="K43" s="88"/>
      <c r="L43" s="89"/>
      <c r="M43" s="89"/>
      <c r="N43" s="89"/>
      <c r="O43" s="88" t="s">
        <v>35</v>
      </c>
      <c r="P43" s="88" t="s">
        <v>35</v>
      </c>
      <c r="Q43" s="88" t="s">
        <v>35</v>
      </c>
      <c r="R43" s="88"/>
      <c r="S43" s="88"/>
      <c r="T43" s="88"/>
      <c r="U43" s="87"/>
      <c r="V43" s="87"/>
      <c r="W43" s="88"/>
      <c r="X43" s="98"/>
      <c r="Y43" s="98"/>
      <c r="Z43" s="98"/>
      <c r="AA43" s="98"/>
      <c r="AB43" s="98"/>
      <c r="AC43" s="88"/>
      <c r="AD43" s="608"/>
      <c r="AE43" s="608"/>
    </row>
    <row r="44" spans="2:31" s="95" customFormat="1" ht="30" collapsed="1" x14ac:dyDescent="0.75">
      <c r="B44" s="551" t="s">
        <v>94</v>
      </c>
      <c r="C44" s="551"/>
      <c r="D44" s="551"/>
      <c r="E44" s="551"/>
      <c r="F44" s="551"/>
      <c r="G44" s="551"/>
      <c r="H44" s="551"/>
      <c r="I44" s="551"/>
      <c r="J44" s="551"/>
      <c r="K44" s="551"/>
      <c r="L44" s="551"/>
      <c r="M44" s="551"/>
      <c r="N44" s="551"/>
      <c r="O44" s="551"/>
      <c r="P44" s="551"/>
      <c r="Q44" s="551"/>
      <c r="R44" s="551"/>
      <c r="S44" s="96">
        <f>SUM(S10:S43)</f>
        <v>0</v>
      </c>
      <c r="T44" s="96">
        <f t="shared" ref="T44:U44" si="5">SUM(T10:T43)</f>
        <v>0</v>
      </c>
      <c r="U44" s="96">
        <f t="shared" si="5"/>
        <v>0</v>
      </c>
      <c r="V44" s="363">
        <f>SUM(V10:V43)</f>
        <v>12750.128999999999</v>
      </c>
      <c r="W44" s="96">
        <f>SUM(W10:W43)</f>
        <v>0</v>
      </c>
      <c r="X44" s="100"/>
      <c r="Y44" s="100"/>
      <c r="Z44" s="318">
        <f t="shared" ref="Z44" si="6">SUM(Z10:Z43)</f>
        <v>0.14930555555555555</v>
      </c>
      <c r="AA44" s="318">
        <f>SUM(AA10:AA43)</f>
        <v>1.2736111111111112</v>
      </c>
      <c r="AB44" s="319">
        <f>SUM(AB10:AB43)</f>
        <v>9.6361111111111093</v>
      </c>
      <c r="AC44" s="96"/>
      <c r="AD44" s="96"/>
      <c r="AE44" s="96"/>
    </row>
    <row r="45" spans="2:31" x14ac:dyDescent="0.25">
      <c r="B45" s="601" t="s">
        <v>39</v>
      </c>
      <c r="C45" s="601"/>
      <c r="D45" s="601"/>
      <c r="E45" s="601"/>
      <c r="F45" s="601"/>
    </row>
    <row r="46" spans="2:31" x14ac:dyDescent="0.25">
      <c r="B46" s="601"/>
      <c r="C46" s="601"/>
      <c r="D46" s="601"/>
      <c r="E46" s="601"/>
      <c r="F46" s="601"/>
    </row>
    <row r="47" spans="2:31" x14ac:dyDescent="0.25">
      <c r="B47" s="602"/>
      <c r="C47" s="602"/>
      <c r="D47" s="602"/>
      <c r="E47" s="602"/>
      <c r="F47" s="602"/>
    </row>
    <row r="48" spans="2:31" x14ac:dyDescent="0.25">
      <c r="B48" s="559" t="s">
        <v>0</v>
      </c>
      <c r="C48" s="559"/>
      <c r="D48" s="559"/>
      <c r="E48" s="559"/>
      <c r="F48" s="559"/>
      <c r="G48" s="559"/>
      <c r="H48" s="559"/>
      <c r="I48" s="559"/>
      <c r="J48" s="559"/>
      <c r="K48" s="559"/>
      <c r="L48" s="559"/>
      <c r="M48" s="559"/>
      <c r="N48" s="559"/>
      <c r="O48" s="559"/>
      <c r="P48" s="559"/>
      <c r="Q48" s="559"/>
      <c r="R48" s="559"/>
      <c r="S48" s="559"/>
      <c r="T48" s="559"/>
      <c r="U48" s="559"/>
      <c r="V48" s="559"/>
      <c r="W48" s="559"/>
      <c r="X48" s="559"/>
      <c r="Y48" s="559"/>
      <c r="Z48" s="559"/>
      <c r="AA48" s="559"/>
      <c r="AB48" s="559"/>
      <c r="AC48" s="559"/>
      <c r="AD48" s="559"/>
      <c r="AE48" s="559"/>
    </row>
    <row r="49" spans="2:31" x14ac:dyDescent="0.25">
      <c r="B49" s="559"/>
      <c r="C49" s="559"/>
      <c r="D49" s="559"/>
      <c r="E49" s="559"/>
      <c r="F49" s="559"/>
      <c r="G49" s="559"/>
      <c r="H49" s="559"/>
      <c r="I49" s="559"/>
      <c r="J49" s="559"/>
      <c r="K49" s="559"/>
      <c r="L49" s="559"/>
      <c r="M49" s="559"/>
      <c r="N49" s="559"/>
      <c r="O49" s="559"/>
      <c r="P49" s="559"/>
      <c r="Q49" s="559"/>
      <c r="R49" s="559"/>
      <c r="S49" s="559"/>
      <c r="T49" s="559"/>
      <c r="U49" s="559"/>
      <c r="V49" s="559"/>
      <c r="W49" s="559"/>
      <c r="X49" s="559"/>
      <c r="Y49" s="559"/>
      <c r="Z49" s="559"/>
      <c r="AA49" s="559"/>
      <c r="AB49" s="559"/>
      <c r="AC49" s="559"/>
      <c r="AD49" s="559"/>
      <c r="AE49" s="559"/>
    </row>
    <row r="50" spans="2:31" x14ac:dyDescent="0.25"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  <c r="Z50" s="560"/>
      <c r="AA50" s="560"/>
      <c r="AB50" s="560"/>
      <c r="AC50" s="560"/>
      <c r="AD50" s="560"/>
      <c r="AE50" s="560"/>
    </row>
    <row r="51" spans="2:31" ht="19.5" x14ac:dyDescent="0.25">
      <c r="B51" s="600" t="s">
        <v>1</v>
      </c>
      <c r="C51" s="600" t="s">
        <v>2</v>
      </c>
      <c r="D51" s="600" t="s">
        <v>3</v>
      </c>
      <c r="E51" s="600"/>
      <c r="F51" s="600" t="s">
        <v>4</v>
      </c>
      <c r="G51" s="600" t="s">
        <v>5</v>
      </c>
      <c r="H51" s="600" t="s">
        <v>6</v>
      </c>
      <c r="I51" s="600" t="s">
        <v>7</v>
      </c>
      <c r="J51" s="600" t="s">
        <v>8</v>
      </c>
      <c r="K51" s="600" t="s">
        <v>9</v>
      </c>
      <c r="L51" s="600" t="s">
        <v>10</v>
      </c>
      <c r="M51" s="600"/>
      <c r="N51" s="600"/>
      <c r="O51" s="600" t="s">
        <v>11</v>
      </c>
      <c r="P51" s="600"/>
      <c r="Q51" s="600"/>
      <c r="R51" s="600"/>
      <c r="S51" s="600" t="s">
        <v>12</v>
      </c>
      <c r="T51" s="600"/>
      <c r="U51" s="600"/>
      <c r="V51" s="600"/>
      <c r="W51" s="600" t="s">
        <v>13</v>
      </c>
      <c r="X51" s="600" t="s">
        <v>14</v>
      </c>
      <c r="Y51" s="600"/>
      <c r="Z51" s="600" t="s">
        <v>15</v>
      </c>
      <c r="AA51" s="600"/>
      <c r="AB51" s="600" t="s">
        <v>16</v>
      </c>
      <c r="AC51" s="600" t="s">
        <v>17</v>
      </c>
      <c r="AD51" s="600" t="s">
        <v>18</v>
      </c>
      <c r="AE51" s="600"/>
    </row>
    <row r="52" spans="2:31" ht="19.5" x14ac:dyDescent="0.5">
      <c r="B52" s="600"/>
      <c r="C52" s="600"/>
      <c r="D52" s="600"/>
      <c r="E52" s="600"/>
      <c r="F52" s="600"/>
      <c r="G52" s="600"/>
      <c r="H52" s="600"/>
      <c r="I52" s="600"/>
      <c r="J52" s="600"/>
      <c r="K52" s="600"/>
      <c r="L52" s="600"/>
      <c r="M52" s="600"/>
      <c r="N52" s="600"/>
      <c r="O52" s="514" t="s">
        <v>19</v>
      </c>
      <c r="P52" s="514"/>
      <c r="Q52" s="600" t="s">
        <v>20</v>
      </c>
      <c r="R52" s="600"/>
      <c r="S52" s="600"/>
      <c r="T52" s="600"/>
      <c r="U52" s="600"/>
      <c r="V52" s="600"/>
      <c r="W52" s="600"/>
      <c r="X52" s="600"/>
      <c r="Y52" s="600"/>
      <c r="Z52" s="600"/>
      <c r="AA52" s="600"/>
      <c r="AB52" s="600"/>
      <c r="AC52" s="600"/>
      <c r="AD52" s="600"/>
      <c r="AE52" s="600"/>
    </row>
    <row r="53" spans="2:31" ht="19.5" x14ac:dyDescent="0.5">
      <c r="B53" s="600"/>
      <c r="C53" s="600"/>
      <c r="D53" s="600"/>
      <c r="E53" s="600"/>
      <c r="F53" s="600"/>
      <c r="G53" s="600"/>
      <c r="H53" s="600"/>
      <c r="I53" s="600"/>
      <c r="J53" s="600"/>
      <c r="K53" s="600"/>
      <c r="L53" s="515"/>
      <c r="M53" s="516"/>
      <c r="N53" s="517"/>
      <c r="O53" s="561"/>
      <c r="P53" s="562"/>
      <c r="Q53" s="561"/>
      <c r="R53" s="562"/>
      <c r="S53" s="77" t="s">
        <v>19</v>
      </c>
      <c r="T53" s="77" t="s">
        <v>20</v>
      </c>
      <c r="U53" s="6" t="s">
        <v>141</v>
      </c>
      <c r="V53" s="6" t="s">
        <v>26</v>
      </c>
      <c r="W53" s="600"/>
      <c r="X53" s="77" t="s">
        <v>27</v>
      </c>
      <c r="Y53" s="77" t="s">
        <v>28</v>
      </c>
      <c r="Z53" s="77" t="s">
        <v>29</v>
      </c>
      <c r="AA53" s="77" t="s">
        <v>30</v>
      </c>
      <c r="AB53" s="600"/>
      <c r="AC53" s="600"/>
      <c r="AD53" s="600"/>
      <c r="AE53" s="600"/>
    </row>
    <row r="54" spans="2:31" ht="19.5" x14ac:dyDescent="0.5">
      <c r="B54" s="77">
        <v>1</v>
      </c>
      <c r="C54" s="77" t="s">
        <v>38</v>
      </c>
      <c r="D54" s="514" t="s">
        <v>338</v>
      </c>
      <c r="E54" s="514"/>
      <c r="F54" s="77" t="str">
        <f>IFERROR(VLOOKUP(D54,kamiyon,2,0),"")</f>
        <v/>
      </c>
      <c r="G54" s="77" t="str">
        <f t="shared" ref="G54:G81" si="7">IFERROR(VLOOKUP(D54,Hamid5,3,0),"")</f>
        <v>Delta 362</v>
      </c>
      <c r="H54" s="77" t="str">
        <f t="shared" ref="H54:H81" si="8">IFERROR(VLOOKUP(D54,Hamid5,3,0),"")</f>
        <v>Delta 362</v>
      </c>
      <c r="I54" s="77">
        <v>1200</v>
      </c>
      <c r="J54" s="77" t="s">
        <v>411</v>
      </c>
      <c r="K54" s="77"/>
      <c r="L54" s="515" t="s">
        <v>467</v>
      </c>
      <c r="M54" s="516"/>
      <c r="N54" s="517"/>
      <c r="O54" s="561" t="s">
        <v>458</v>
      </c>
      <c r="P54" s="562"/>
      <c r="Q54" s="561"/>
      <c r="R54" s="562"/>
      <c r="S54" s="77" t="s">
        <v>35</v>
      </c>
      <c r="T54" s="77" t="s">
        <v>35</v>
      </c>
      <c r="U54" s="6"/>
      <c r="V54" s="6"/>
      <c r="W54" s="77"/>
      <c r="X54" s="104">
        <v>0.83333333333333337</v>
      </c>
      <c r="Y54" s="104">
        <v>1.0833333333333333</v>
      </c>
      <c r="Z54" s="103"/>
      <c r="AA54" s="103"/>
      <c r="AB54" s="103">
        <f t="shared" ref="AB54:AB67" si="9">(Y54-X54)-SUM(Z54:AA54)</f>
        <v>0.24999999999999989</v>
      </c>
      <c r="AC54" s="77" t="s">
        <v>380</v>
      </c>
      <c r="AD54" s="514" t="s">
        <v>495</v>
      </c>
      <c r="AE54" s="514"/>
    </row>
    <row r="55" spans="2:31" ht="19.5" x14ac:dyDescent="0.5">
      <c r="B55" s="77">
        <v>2</v>
      </c>
      <c r="C55" s="77" t="s">
        <v>38</v>
      </c>
      <c r="D55" s="514" t="s">
        <v>339</v>
      </c>
      <c r="E55" s="514"/>
      <c r="F55" s="77">
        <f t="shared" ref="F55:F80" si="10">IFERROR(VLOOKUP(D55,Hamid5,2,0),)</f>
        <v>0</v>
      </c>
      <c r="G55" s="77" t="str">
        <f t="shared" si="7"/>
        <v/>
      </c>
      <c r="H55" s="77" t="str">
        <f t="shared" si="8"/>
        <v/>
      </c>
      <c r="I55" s="77"/>
      <c r="J55" s="77"/>
      <c r="K55" s="77"/>
      <c r="L55" s="515"/>
      <c r="M55" s="516"/>
      <c r="N55" s="517"/>
      <c r="O55" s="561"/>
      <c r="P55" s="562"/>
      <c r="Q55" s="561"/>
      <c r="R55" s="562"/>
      <c r="S55" s="77"/>
      <c r="T55" s="77"/>
      <c r="U55" s="6"/>
      <c r="V55" s="6"/>
      <c r="W55" s="77"/>
      <c r="X55" s="104"/>
      <c r="Y55" s="104"/>
      <c r="Z55" s="104"/>
      <c r="AA55" s="104"/>
      <c r="AB55" s="103">
        <f t="shared" si="9"/>
        <v>0</v>
      </c>
      <c r="AC55" s="77" t="s">
        <v>380</v>
      </c>
      <c r="AD55" s="514" t="s">
        <v>456</v>
      </c>
      <c r="AE55" s="514"/>
    </row>
    <row r="56" spans="2:31" ht="19.5" x14ac:dyDescent="0.5">
      <c r="B56" s="77">
        <v>3</v>
      </c>
      <c r="C56" s="77" t="s">
        <v>38</v>
      </c>
      <c r="D56" s="514" t="s">
        <v>341</v>
      </c>
      <c r="E56" s="514"/>
      <c r="F56" s="77">
        <f t="shared" si="10"/>
        <v>0</v>
      </c>
      <c r="G56" s="77" t="str">
        <f t="shared" si="7"/>
        <v/>
      </c>
      <c r="H56" s="77" t="str">
        <f t="shared" si="8"/>
        <v/>
      </c>
      <c r="I56" s="77">
        <v>1175</v>
      </c>
      <c r="J56" s="77" t="s">
        <v>449</v>
      </c>
      <c r="K56" s="77"/>
      <c r="L56" s="515" t="s">
        <v>21</v>
      </c>
      <c r="M56" s="516"/>
      <c r="N56" s="517"/>
      <c r="O56" s="561" t="s">
        <v>24</v>
      </c>
      <c r="P56" s="562"/>
      <c r="Q56" s="561"/>
      <c r="R56" s="562"/>
      <c r="S56" s="77"/>
      <c r="T56" s="77"/>
      <c r="U56" s="6"/>
      <c r="V56" s="6"/>
      <c r="W56" s="77"/>
      <c r="X56" s="104">
        <v>0.84027777777777779</v>
      </c>
      <c r="Y56" s="104">
        <v>1.1041666666666667</v>
      </c>
      <c r="Z56" s="104">
        <v>6.9444444444444441E-3</v>
      </c>
      <c r="AA56" s="104"/>
      <c r="AB56" s="103">
        <f t="shared" si="9"/>
        <v>0.25694444444444453</v>
      </c>
      <c r="AC56" s="77" t="s">
        <v>380</v>
      </c>
      <c r="AD56" s="514" t="s">
        <v>340</v>
      </c>
      <c r="AE56" s="514"/>
    </row>
    <row r="57" spans="2:31" ht="19.5" x14ac:dyDescent="0.5">
      <c r="B57" s="77">
        <v>4</v>
      </c>
      <c r="C57" s="246" t="s">
        <v>38</v>
      </c>
      <c r="D57" s="599" t="s">
        <v>342</v>
      </c>
      <c r="E57" s="599"/>
      <c r="F57" s="246">
        <f t="shared" si="10"/>
        <v>0</v>
      </c>
      <c r="G57" s="246" t="str">
        <f t="shared" si="7"/>
        <v/>
      </c>
      <c r="H57" s="246" t="str">
        <f t="shared" si="8"/>
        <v/>
      </c>
      <c r="I57" s="246"/>
      <c r="J57" s="246"/>
      <c r="K57" s="246"/>
      <c r="L57" s="594"/>
      <c r="M57" s="595"/>
      <c r="N57" s="596"/>
      <c r="O57" s="597"/>
      <c r="P57" s="598"/>
      <c r="Q57" s="597"/>
      <c r="R57" s="598"/>
      <c r="S57" s="246"/>
      <c r="T57" s="246"/>
      <c r="U57" s="107"/>
      <c r="V57" s="107"/>
      <c r="W57" s="246"/>
      <c r="X57" s="261"/>
      <c r="Y57" s="261"/>
      <c r="Z57" s="261"/>
      <c r="AA57" s="261"/>
      <c r="AB57" s="247">
        <f t="shared" si="9"/>
        <v>0</v>
      </c>
      <c r="AC57" s="246" t="s">
        <v>380</v>
      </c>
      <c r="AD57" s="599" t="s">
        <v>456</v>
      </c>
      <c r="AE57" s="599"/>
    </row>
    <row r="58" spans="2:31" ht="19.5" x14ac:dyDescent="0.5">
      <c r="B58" s="77">
        <v>5</v>
      </c>
      <c r="C58" s="246" t="s">
        <v>38</v>
      </c>
      <c r="D58" s="599" t="s">
        <v>345</v>
      </c>
      <c r="E58" s="599"/>
      <c r="F58" s="246">
        <f t="shared" si="10"/>
        <v>0</v>
      </c>
      <c r="G58" s="246" t="str">
        <f t="shared" si="7"/>
        <v/>
      </c>
      <c r="H58" s="246" t="str">
        <f t="shared" si="8"/>
        <v/>
      </c>
      <c r="I58" s="246"/>
      <c r="J58" s="246"/>
      <c r="K58" s="246"/>
      <c r="L58" s="594" t="s">
        <v>21</v>
      </c>
      <c r="M58" s="595"/>
      <c r="N58" s="596"/>
      <c r="O58" s="597"/>
      <c r="P58" s="598"/>
      <c r="Q58" s="597"/>
      <c r="R58" s="598"/>
      <c r="S58" s="246"/>
      <c r="T58" s="246"/>
      <c r="U58" s="107"/>
      <c r="V58" s="107"/>
      <c r="W58" s="246"/>
      <c r="X58" s="247"/>
      <c r="Y58" s="247"/>
      <c r="Z58" s="247"/>
      <c r="AA58" s="247"/>
      <c r="AB58" s="247">
        <f t="shared" si="9"/>
        <v>0</v>
      </c>
      <c r="AC58" s="246" t="s">
        <v>380</v>
      </c>
      <c r="AD58" s="599" t="s">
        <v>413</v>
      </c>
      <c r="AE58" s="599"/>
    </row>
    <row r="59" spans="2:31" ht="19.5" x14ac:dyDescent="0.5">
      <c r="B59" s="77">
        <v>6</v>
      </c>
      <c r="C59" s="246" t="s">
        <v>38</v>
      </c>
      <c r="D59" s="593" t="s">
        <v>346</v>
      </c>
      <c r="E59" s="593"/>
      <c r="F59" s="246">
        <f t="shared" si="10"/>
        <v>0</v>
      </c>
      <c r="G59" s="246" t="str">
        <f t="shared" si="7"/>
        <v/>
      </c>
      <c r="H59" s="246" t="str">
        <f t="shared" si="8"/>
        <v/>
      </c>
      <c r="I59" s="246">
        <v>1215</v>
      </c>
      <c r="J59" s="246" t="s">
        <v>357</v>
      </c>
      <c r="K59" s="246"/>
      <c r="L59" s="594" t="s">
        <v>21</v>
      </c>
      <c r="M59" s="595"/>
      <c r="N59" s="596"/>
      <c r="O59" s="597"/>
      <c r="P59" s="598"/>
      <c r="Q59" s="597" t="s">
        <v>24</v>
      </c>
      <c r="R59" s="598"/>
      <c r="S59" s="246"/>
      <c r="T59" s="246"/>
      <c r="U59" s="107"/>
      <c r="V59" s="107"/>
      <c r="W59" s="246"/>
      <c r="X59" s="261">
        <v>0.83333333333333337</v>
      </c>
      <c r="Y59" s="261">
        <v>1.0833333333333333</v>
      </c>
      <c r="Z59" s="261"/>
      <c r="AA59" s="261">
        <v>1.0416666666666666E-2</v>
      </c>
      <c r="AB59" s="247">
        <f t="shared" si="9"/>
        <v>0.23958333333333323</v>
      </c>
      <c r="AC59" s="246" t="s">
        <v>380</v>
      </c>
      <c r="AD59" s="599" t="s">
        <v>372</v>
      </c>
      <c r="AE59" s="599"/>
    </row>
    <row r="60" spans="2:31" ht="19.5" x14ac:dyDescent="0.5">
      <c r="B60" s="77">
        <v>7</v>
      </c>
      <c r="C60" s="246" t="s">
        <v>38</v>
      </c>
      <c r="D60" s="593" t="s">
        <v>347</v>
      </c>
      <c r="E60" s="593"/>
      <c r="F60" s="246">
        <f t="shared" si="10"/>
        <v>0</v>
      </c>
      <c r="G60" s="246" t="str">
        <f t="shared" si="7"/>
        <v/>
      </c>
      <c r="H60" s="246" t="str">
        <f t="shared" si="8"/>
        <v/>
      </c>
      <c r="I60" s="246">
        <v>1150</v>
      </c>
      <c r="J60" s="246" t="s">
        <v>373</v>
      </c>
      <c r="K60" s="246"/>
      <c r="L60" s="594" t="s">
        <v>372</v>
      </c>
      <c r="M60" s="595"/>
      <c r="N60" s="596"/>
      <c r="O60" s="597"/>
      <c r="P60" s="598"/>
      <c r="Q60" s="597" t="s">
        <v>25</v>
      </c>
      <c r="R60" s="598"/>
      <c r="S60" s="246"/>
      <c r="T60" s="246"/>
      <c r="U60" s="107"/>
      <c r="V60" s="107"/>
      <c r="W60" s="246"/>
      <c r="X60" s="261">
        <v>0.84027777777777779</v>
      </c>
      <c r="Y60" s="261">
        <v>1</v>
      </c>
      <c r="Z60" s="261">
        <v>3.8194444444444448E-2</v>
      </c>
      <c r="AA60" s="261"/>
      <c r="AB60" s="247">
        <f t="shared" si="9"/>
        <v>0.12152777777777776</v>
      </c>
      <c r="AC60" s="246" t="s">
        <v>380</v>
      </c>
      <c r="AD60" s="599" t="s">
        <v>372</v>
      </c>
      <c r="AE60" s="599"/>
    </row>
    <row r="61" spans="2:31" ht="19.5" x14ac:dyDescent="0.5">
      <c r="B61" s="77">
        <v>8</v>
      </c>
      <c r="C61" s="262" t="s">
        <v>38</v>
      </c>
      <c r="D61" s="586" t="s">
        <v>348</v>
      </c>
      <c r="E61" s="586"/>
      <c r="F61" s="262">
        <f t="shared" si="10"/>
        <v>0</v>
      </c>
      <c r="G61" s="262" t="str">
        <f t="shared" si="7"/>
        <v/>
      </c>
      <c r="H61" s="262" t="str">
        <f t="shared" si="8"/>
        <v/>
      </c>
      <c r="I61" s="262"/>
      <c r="J61" s="262"/>
      <c r="K61" s="262"/>
      <c r="L61" s="587"/>
      <c r="M61" s="588"/>
      <c r="N61" s="589"/>
      <c r="O61" s="590"/>
      <c r="P61" s="591"/>
      <c r="Q61" s="590"/>
      <c r="R61" s="591"/>
      <c r="S61" s="262"/>
      <c r="T61" s="262"/>
      <c r="U61" s="216"/>
      <c r="V61" s="216"/>
      <c r="W61" s="262"/>
      <c r="X61" s="263"/>
      <c r="Y61" s="263"/>
      <c r="Z61" s="263"/>
      <c r="AA61" s="263"/>
      <c r="AB61" s="247">
        <f t="shared" si="9"/>
        <v>0</v>
      </c>
      <c r="AC61" s="262" t="s">
        <v>380</v>
      </c>
      <c r="AD61" s="592" t="s">
        <v>417</v>
      </c>
      <c r="AE61" s="592"/>
    </row>
    <row r="62" spans="2:31" ht="19.5" x14ac:dyDescent="0.5">
      <c r="B62" s="77">
        <v>9</v>
      </c>
      <c r="C62" s="262" t="s">
        <v>38</v>
      </c>
      <c r="D62" s="586" t="s">
        <v>349</v>
      </c>
      <c r="E62" s="586"/>
      <c r="F62" s="262">
        <f t="shared" si="10"/>
        <v>0</v>
      </c>
      <c r="G62" s="262" t="str">
        <f t="shared" si="7"/>
        <v/>
      </c>
      <c r="H62" s="262" t="str">
        <f t="shared" si="8"/>
        <v/>
      </c>
      <c r="I62" s="262">
        <v>1180</v>
      </c>
      <c r="J62" s="262" t="s">
        <v>484</v>
      </c>
      <c r="K62" s="262"/>
      <c r="L62" s="587" t="s">
        <v>21</v>
      </c>
      <c r="M62" s="588"/>
      <c r="N62" s="589"/>
      <c r="O62" s="590"/>
      <c r="P62" s="591"/>
      <c r="Q62" s="590" t="s">
        <v>24</v>
      </c>
      <c r="R62" s="591"/>
      <c r="S62" s="262"/>
      <c r="T62" s="262"/>
      <c r="U62" s="216"/>
      <c r="V62" s="216"/>
      <c r="W62" s="262"/>
      <c r="X62" s="263">
        <v>0.83680555555555558</v>
      </c>
      <c r="Y62" s="263">
        <v>1.1597222222222223</v>
      </c>
      <c r="Z62" s="263">
        <v>1.3888888888888888E-2</v>
      </c>
      <c r="AA62" s="263"/>
      <c r="AB62" s="247">
        <f t="shared" si="9"/>
        <v>0.30902777777777785</v>
      </c>
      <c r="AC62" s="262" t="s">
        <v>380</v>
      </c>
      <c r="AD62" s="592" t="s">
        <v>372</v>
      </c>
      <c r="AE62" s="592"/>
    </row>
    <row r="63" spans="2:31" ht="19.5" x14ac:dyDescent="0.5">
      <c r="B63" s="77">
        <v>10</v>
      </c>
      <c r="C63" s="262" t="s">
        <v>38</v>
      </c>
      <c r="D63" s="586" t="s">
        <v>351</v>
      </c>
      <c r="E63" s="586"/>
      <c r="F63" s="262">
        <f t="shared" si="10"/>
        <v>0</v>
      </c>
      <c r="G63" s="262" t="str">
        <f t="shared" si="7"/>
        <v/>
      </c>
      <c r="H63" s="262" t="str">
        <f t="shared" si="8"/>
        <v/>
      </c>
      <c r="I63" s="262">
        <v>1180</v>
      </c>
      <c r="J63" s="262" t="s">
        <v>367</v>
      </c>
      <c r="K63" s="262"/>
      <c r="L63" s="587" t="s">
        <v>21</v>
      </c>
      <c r="M63" s="588"/>
      <c r="N63" s="589"/>
      <c r="O63" s="590"/>
      <c r="P63" s="591"/>
      <c r="Q63" s="590" t="s">
        <v>24</v>
      </c>
      <c r="R63" s="591"/>
      <c r="S63" s="262"/>
      <c r="T63" s="262"/>
      <c r="U63" s="216"/>
      <c r="V63" s="216"/>
      <c r="W63" s="262"/>
      <c r="X63" s="263">
        <v>0.83333333333333337</v>
      </c>
      <c r="Y63" s="263">
        <v>1.15625</v>
      </c>
      <c r="Z63" s="263">
        <v>1.5972222222222221E-2</v>
      </c>
      <c r="AA63" s="263"/>
      <c r="AB63" s="247">
        <f t="shared" si="9"/>
        <v>0.30694444444444441</v>
      </c>
      <c r="AC63" s="262" t="s">
        <v>380</v>
      </c>
      <c r="AD63" s="592" t="s">
        <v>372</v>
      </c>
      <c r="AE63" s="592"/>
    </row>
    <row r="64" spans="2:31" ht="19.5" x14ac:dyDescent="0.5">
      <c r="B64" s="77">
        <v>11</v>
      </c>
      <c r="C64" s="77" t="s">
        <v>38</v>
      </c>
      <c r="D64" s="571" t="s">
        <v>352</v>
      </c>
      <c r="E64" s="571"/>
      <c r="F64" s="77">
        <f t="shared" si="10"/>
        <v>0</v>
      </c>
      <c r="G64" s="77" t="str">
        <f t="shared" si="7"/>
        <v/>
      </c>
      <c r="H64" s="77" t="str">
        <f t="shared" si="8"/>
        <v/>
      </c>
      <c r="I64" s="77">
        <v>1215</v>
      </c>
      <c r="J64" s="211" t="s">
        <v>481</v>
      </c>
      <c r="K64" s="84"/>
      <c r="L64" s="515" t="s">
        <v>21</v>
      </c>
      <c r="M64" s="516"/>
      <c r="N64" s="517"/>
      <c r="O64" s="561" t="s">
        <v>24</v>
      </c>
      <c r="P64" s="562"/>
      <c r="Q64" s="561"/>
      <c r="R64" s="562"/>
      <c r="S64" s="84"/>
      <c r="T64" s="84"/>
      <c r="U64" s="6"/>
      <c r="V64" s="6"/>
      <c r="W64" s="77"/>
      <c r="X64" s="104">
        <v>0.83333333333333337</v>
      </c>
      <c r="Y64" s="104">
        <v>1.0416666666666667</v>
      </c>
      <c r="Z64" s="104">
        <v>4.8611111111111112E-3</v>
      </c>
      <c r="AA64" s="104"/>
      <c r="AB64" s="103">
        <f t="shared" si="9"/>
        <v>0.20347222222222225</v>
      </c>
      <c r="AC64" s="84" t="s">
        <v>380</v>
      </c>
      <c r="AD64" s="563" t="s">
        <v>457</v>
      </c>
      <c r="AE64" s="563"/>
    </row>
    <row r="65" spans="2:31" ht="19.5" x14ac:dyDescent="0.5">
      <c r="B65" s="77">
        <v>12</v>
      </c>
      <c r="C65" s="264" t="s">
        <v>38</v>
      </c>
      <c r="D65" s="579" t="s">
        <v>353</v>
      </c>
      <c r="E65" s="579"/>
      <c r="F65" s="264">
        <f t="shared" si="10"/>
        <v>0</v>
      </c>
      <c r="G65" s="264" t="str">
        <f t="shared" si="7"/>
        <v/>
      </c>
      <c r="H65" s="264" t="str">
        <f t="shared" si="8"/>
        <v/>
      </c>
      <c r="I65" s="264">
        <v>1200</v>
      </c>
      <c r="J65" s="265" t="s">
        <v>452</v>
      </c>
      <c r="K65" s="265"/>
      <c r="L65" s="580" t="s">
        <v>372</v>
      </c>
      <c r="M65" s="581"/>
      <c r="N65" s="582"/>
      <c r="O65" s="583"/>
      <c r="P65" s="584"/>
      <c r="Q65" s="583" t="s">
        <v>24</v>
      </c>
      <c r="R65" s="584"/>
      <c r="S65" s="265"/>
      <c r="T65" s="265"/>
      <c r="U65" s="266"/>
      <c r="V65" s="266"/>
      <c r="W65" s="264"/>
      <c r="X65" s="267">
        <v>0.83680555555555558</v>
      </c>
      <c r="Y65" s="267">
        <v>1.2916666666666667</v>
      </c>
      <c r="Z65" s="267">
        <v>1.8749999999999999E-2</v>
      </c>
      <c r="AA65" s="267"/>
      <c r="AB65" s="268">
        <f t="shared" si="9"/>
        <v>0.43611111111111117</v>
      </c>
      <c r="AC65" s="265" t="s">
        <v>380</v>
      </c>
      <c r="AD65" s="585" t="s">
        <v>372</v>
      </c>
      <c r="AE65" s="585"/>
    </row>
    <row r="66" spans="2:31" ht="19.5" x14ac:dyDescent="0.5">
      <c r="B66" s="77">
        <v>13</v>
      </c>
      <c r="C66" s="264" t="s">
        <v>38</v>
      </c>
      <c r="D66" s="579" t="s">
        <v>354</v>
      </c>
      <c r="E66" s="579"/>
      <c r="F66" s="264">
        <f t="shared" si="10"/>
        <v>0</v>
      </c>
      <c r="G66" s="264" t="str">
        <f t="shared" si="7"/>
        <v/>
      </c>
      <c r="H66" s="264" t="str">
        <f t="shared" si="8"/>
        <v/>
      </c>
      <c r="I66" s="264">
        <v>1150</v>
      </c>
      <c r="J66" s="265" t="s">
        <v>373</v>
      </c>
      <c r="K66" s="265"/>
      <c r="L66" s="580" t="s">
        <v>21</v>
      </c>
      <c r="M66" s="581"/>
      <c r="N66" s="582"/>
      <c r="O66" s="583"/>
      <c r="P66" s="584"/>
      <c r="Q66" s="583" t="s">
        <v>25</v>
      </c>
      <c r="R66" s="584"/>
      <c r="S66" s="265"/>
      <c r="T66" s="265"/>
      <c r="U66" s="266"/>
      <c r="V66" s="266"/>
      <c r="W66" s="264"/>
      <c r="X66" s="267">
        <v>0.83333333333333337</v>
      </c>
      <c r="Y66" s="267">
        <v>1.1597222222222223</v>
      </c>
      <c r="Z66" s="267">
        <v>2.4305555555555556E-2</v>
      </c>
      <c r="AA66" s="267"/>
      <c r="AB66" s="268">
        <f t="shared" si="9"/>
        <v>0.30208333333333337</v>
      </c>
      <c r="AC66" s="265" t="s">
        <v>380</v>
      </c>
      <c r="AD66" s="585" t="s">
        <v>372</v>
      </c>
      <c r="AE66" s="585"/>
    </row>
    <row r="67" spans="2:31" ht="19.5" x14ac:dyDescent="0.5">
      <c r="B67" s="77">
        <v>14</v>
      </c>
      <c r="C67" s="77" t="s">
        <v>38</v>
      </c>
      <c r="D67" s="571" t="s">
        <v>355</v>
      </c>
      <c r="E67" s="571"/>
      <c r="F67" s="77">
        <f>IFERROR(VLOOKUP(D67,Hamid5,2,0),)</f>
        <v>0</v>
      </c>
      <c r="G67" s="77" t="str">
        <f t="shared" si="7"/>
        <v/>
      </c>
      <c r="H67" s="77" t="str">
        <f t="shared" si="8"/>
        <v/>
      </c>
      <c r="I67" s="77">
        <v>1220</v>
      </c>
      <c r="J67" s="84" t="s">
        <v>462</v>
      </c>
      <c r="K67" s="84"/>
      <c r="L67" s="515" t="s">
        <v>22</v>
      </c>
      <c r="M67" s="516"/>
      <c r="N67" s="517"/>
      <c r="O67" s="561" t="s">
        <v>479</v>
      </c>
      <c r="P67" s="562"/>
      <c r="Q67" s="561"/>
      <c r="R67" s="562"/>
      <c r="S67" s="84"/>
      <c r="T67" s="84"/>
      <c r="U67" s="6"/>
      <c r="V67" s="6"/>
      <c r="W67" s="77"/>
      <c r="X67" s="104">
        <v>0.83333333333333337</v>
      </c>
      <c r="Y67" s="104">
        <v>1.0763888888888888</v>
      </c>
      <c r="Z67" s="104">
        <v>6.9444444444444441E-3</v>
      </c>
      <c r="AA67" s="104"/>
      <c r="AB67" s="103">
        <f t="shared" si="9"/>
        <v>0.23611111111111102</v>
      </c>
      <c r="AC67" s="84" t="s">
        <v>380</v>
      </c>
      <c r="AD67" s="563" t="s">
        <v>480</v>
      </c>
      <c r="AE67" s="563"/>
    </row>
    <row r="68" spans="2:31" ht="19.5" x14ac:dyDescent="0.5">
      <c r="B68" s="77">
        <v>15</v>
      </c>
      <c r="C68" s="77" t="s">
        <v>38</v>
      </c>
      <c r="D68" s="571" t="s">
        <v>356</v>
      </c>
      <c r="E68" s="571"/>
      <c r="F68" s="77" t="str">
        <f t="shared" si="10"/>
        <v>تیموراسماعیلزاده</v>
      </c>
      <c r="G68" s="77">
        <f t="shared" si="7"/>
        <v>0</v>
      </c>
      <c r="H68" s="77">
        <f t="shared" si="8"/>
        <v>0</v>
      </c>
      <c r="I68" s="77">
        <v>1212</v>
      </c>
      <c r="J68" s="84" t="s">
        <v>407</v>
      </c>
      <c r="K68" s="84"/>
      <c r="L68" s="515" t="s">
        <v>21</v>
      </c>
      <c r="M68" s="516"/>
      <c r="N68" s="517"/>
      <c r="O68" s="561"/>
      <c r="P68" s="562"/>
      <c r="Q68" s="561" t="s">
        <v>24</v>
      </c>
      <c r="R68" s="562"/>
      <c r="S68" s="84"/>
      <c r="T68" s="84"/>
      <c r="U68" s="6"/>
      <c r="V68" s="6"/>
      <c r="W68" s="77"/>
      <c r="X68" s="104">
        <v>0.83680555555555558</v>
      </c>
      <c r="Y68" s="212">
        <v>0.97916666666666663</v>
      </c>
      <c r="Z68" s="104">
        <v>0.05</v>
      </c>
      <c r="AA68" s="104"/>
      <c r="AB68" s="103">
        <f>(Y68-X68)-SUM(Z68:AA68)</f>
        <v>9.2361111111111047E-2</v>
      </c>
      <c r="AC68" s="84" t="s">
        <v>380</v>
      </c>
      <c r="AD68" s="563" t="s">
        <v>408</v>
      </c>
      <c r="AE68" s="563"/>
    </row>
    <row r="69" spans="2:31" ht="19.5" x14ac:dyDescent="0.5">
      <c r="B69" s="77">
        <v>16</v>
      </c>
      <c r="C69" s="77" t="s">
        <v>38</v>
      </c>
      <c r="D69" s="571" t="s">
        <v>358</v>
      </c>
      <c r="E69" s="571"/>
      <c r="F69" s="77">
        <f t="shared" si="10"/>
        <v>0</v>
      </c>
      <c r="G69" s="77" t="str">
        <f t="shared" si="7"/>
        <v/>
      </c>
      <c r="H69" s="77" t="str">
        <f t="shared" si="8"/>
        <v/>
      </c>
      <c r="I69" s="77">
        <v>1150</v>
      </c>
      <c r="J69" s="84" t="s">
        <v>373</v>
      </c>
      <c r="K69" s="84" t="s">
        <v>359</v>
      </c>
      <c r="L69" s="515" t="s">
        <v>443</v>
      </c>
      <c r="M69" s="516"/>
      <c r="N69" s="517"/>
      <c r="O69" s="561" t="s">
        <v>25</v>
      </c>
      <c r="P69" s="562"/>
      <c r="Q69" s="561"/>
      <c r="R69" s="562"/>
      <c r="S69" s="84"/>
      <c r="T69" s="84"/>
      <c r="U69" s="6"/>
      <c r="V69" s="6"/>
      <c r="W69" s="77"/>
      <c r="X69" s="104">
        <v>0.83333333333333337</v>
      </c>
      <c r="Y69" s="104">
        <v>1.0416666666666667</v>
      </c>
      <c r="Z69" s="104">
        <v>6.9444444444444441E-3</v>
      </c>
      <c r="AA69" s="104"/>
      <c r="AB69" s="103">
        <f t="shared" ref="AB69:AB88" si="11">(Y69-X69)-SUM(Z69:AA69)</f>
        <v>0.20138888888888892</v>
      </c>
      <c r="AC69" s="84" t="s">
        <v>380</v>
      </c>
      <c r="AD69" s="563" t="s">
        <v>473</v>
      </c>
      <c r="AE69" s="563"/>
    </row>
    <row r="70" spans="2:31" ht="19.5" x14ac:dyDescent="0.5">
      <c r="B70" s="77">
        <v>17</v>
      </c>
      <c r="C70" s="269" t="s">
        <v>38</v>
      </c>
      <c r="D70" s="572" t="s">
        <v>360</v>
      </c>
      <c r="E70" s="572"/>
      <c r="F70" s="269">
        <f t="shared" si="10"/>
        <v>0</v>
      </c>
      <c r="G70" s="269" t="str">
        <f t="shared" si="7"/>
        <v/>
      </c>
      <c r="H70" s="269" t="str">
        <f t="shared" si="8"/>
        <v/>
      </c>
      <c r="I70" s="269"/>
      <c r="J70" s="270" t="s">
        <v>35</v>
      </c>
      <c r="K70" s="270"/>
      <c r="L70" s="573" t="s">
        <v>21</v>
      </c>
      <c r="M70" s="574"/>
      <c r="N70" s="575"/>
      <c r="O70" s="576" t="s">
        <v>25</v>
      </c>
      <c r="P70" s="577"/>
      <c r="Q70" s="576" t="s">
        <v>25</v>
      </c>
      <c r="R70" s="577"/>
      <c r="S70" s="270"/>
      <c r="T70" s="270"/>
      <c r="U70" s="271"/>
      <c r="V70" s="271"/>
      <c r="W70" s="269"/>
      <c r="X70" s="272"/>
      <c r="Y70" s="272"/>
      <c r="Z70" s="272"/>
      <c r="AA70" s="272"/>
      <c r="AB70" s="273">
        <f t="shared" si="11"/>
        <v>0</v>
      </c>
      <c r="AC70" s="270" t="s">
        <v>35</v>
      </c>
      <c r="AD70" s="578" t="s">
        <v>362</v>
      </c>
      <c r="AE70" s="578"/>
    </row>
    <row r="71" spans="2:31" ht="19.5" x14ac:dyDescent="0.5">
      <c r="B71" s="77">
        <v>18</v>
      </c>
      <c r="C71" s="269" t="s">
        <v>38</v>
      </c>
      <c r="D71" s="572" t="s">
        <v>363</v>
      </c>
      <c r="E71" s="572"/>
      <c r="F71" s="269">
        <f t="shared" si="10"/>
        <v>0</v>
      </c>
      <c r="G71" s="269" t="str">
        <f t="shared" si="7"/>
        <v/>
      </c>
      <c r="H71" s="269" t="str">
        <f t="shared" si="8"/>
        <v/>
      </c>
      <c r="I71" s="269">
        <v>1205</v>
      </c>
      <c r="J71" s="270" t="s">
        <v>350</v>
      </c>
      <c r="K71" s="270"/>
      <c r="L71" s="573" t="s">
        <v>21</v>
      </c>
      <c r="M71" s="574"/>
      <c r="N71" s="575"/>
      <c r="O71" s="576"/>
      <c r="P71" s="577"/>
      <c r="Q71" s="576" t="s">
        <v>25</v>
      </c>
      <c r="R71" s="577"/>
      <c r="S71" s="270"/>
      <c r="T71" s="270"/>
      <c r="U71" s="271"/>
      <c r="V71" s="271"/>
      <c r="W71" s="269"/>
      <c r="X71" s="272">
        <v>0.83333333333333337</v>
      </c>
      <c r="Y71" s="272">
        <v>1.2916666666666667</v>
      </c>
      <c r="Z71" s="272">
        <v>1.0416666666666666E-2</v>
      </c>
      <c r="AA71" s="272"/>
      <c r="AB71" s="273">
        <f t="shared" si="11"/>
        <v>0.44791666666666669</v>
      </c>
      <c r="AC71" s="270" t="s">
        <v>380</v>
      </c>
      <c r="AD71" s="578" t="s">
        <v>372</v>
      </c>
      <c r="AE71" s="578"/>
    </row>
    <row r="72" spans="2:31" ht="19.5" x14ac:dyDescent="0.5">
      <c r="B72" s="77">
        <v>19</v>
      </c>
      <c r="C72" s="77" t="s">
        <v>38</v>
      </c>
      <c r="D72" s="571" t="s">
        <v>364</v>
      </c>
      <c r="E72" s="571"/>
      <c r="F72" s="77">
        <f t="shared" si="10"/>
        <v>0</v>
      </c>
      <c r="G72" s="77" t="str">
        <f t="shared" si="7"/>
        <v/>
      </c>
      <c r="H72" s="77" t="str">
        <f t="shared" si="8"/>
        <v/>
      </c>
      <c r="I72" s="77"/>
      <c r="J72" s="84"/>
      <c r="K72" s="84"/>
      <c r="L72" s="515"/>
      <c r="M72" s="516"/>
      <c r="N72" s="517"/>
      <c r="O72" s="561"/>
      <c r="P72" s="562"/>
      <c r="Q72" s="561"/>
      <c r="R72" s="562"/>
      <c r="S72" s="84"/>
      <c r="T72" s="84"/>
      <c r="U72" s="6"/>
      <c r="V72" s="6"/>
      <c r="W72" s="77"/>
      <c r="X72" s="104"/>
      <c r="Y72" s="104"/>
      <c r="Z72" s="104">
        <v>6.9444444444444441E-3</v>
      </c>
      <c r="AA72" s="104"/>
      <c r="AB72" s="103">
        <f t="shared" si="11"/>
        <v>-6.9444444444444441E-3</v>
      </c>
      <c r="AC72" s="84" t="s">
        <v>380</v>
      </c>
      <c r="AD72" s="563" t="s">
        <v>456</v>
      </c>
      <c r="AE72" s="563"/>
    </row>
    <row r="73" spans="2:31" ht="19.5" x14ac:dyDescent="0.5">
      <c r="B73" s="77">
        <v>20</v>
      </c>
      <c r="C73" s="77" t="s">
        <v>38</v>
      </c>
      <c r="D73" s="571" t="s">
        <v>365</v>
      </c>
      <c r="E73" s="571"/>
      <c r="F73" s="77">
        <f t="shared" si="10"/>
        <v>0</v>
      </c>
      <c r="G73" s="77" t="str">
        <f t="shared" si="7"/>
        <v/>
      </c>
      <c r="H73" s="77" t="str">
        <f t="shared" si="8"/>
        <v/>
      </c>
      <c r="I73" s="77">
        <v>1205</v>
      </c>
      <c r="J73" s="84" t="s">
        <v>350</v>
      </c>
      <c r="K73" s="84"/>
      <c r="L73" s="515" t="s">
        <v>21</v>
      </c>
      <c r="M73" s="516"/>
      <c r="N73" s="517"/>
      <c r="O73" s="561" t="s">
        <v>24</v>
      </c>
      <c r="P73" s="562"/>
      <c r="Q73" s="561"/>
      <c r="R73" s="562"/>
      <c r="S73" s="84"/>
      <c r="T73" s="84"/>
      <c r="U73" s="6"/>
      <c r="V73" s="6"/>
      <c r="W73" s="77"/>
      <c r="X73" s="104">
        <v>0.83680555555555558</v>
      </c>
      <c r="Y73" s="104">
        <v>1.0902777777777777</v>
      </c>
      <c r="Z73" s="104">
        <v>9.0277777777777769E-3</v>
      </c>
      <c r="AA73" s="104"/>
      <c r="AB73" s="103">
        <f t="shared" si="11"/>
        <v>0.24444444444444433</v>
      </c>
      <c r="AC73" s="84" t="s">
        <v>380</v>
      </c>
      <c r="AD73" s="563" t="s">
        <v>457</v>
      </c>
      <c r="AE73" s="563"/>
    </row>
    <row r="74" spans="2:31" ht="19.5" x14ac:dyDescent="0.5">
      <c r="B74" s="77">
        <v>21</v>
      </c>
      <c r="C74" s="77" t="s">
        <v>38</v>
      </c>
      <c r="D74" s="571" t="s">
        <v>366</v>
      </c>
      <c r="E74" s="571"/>
      <c r="F74" s="77">
        <f t="shared" si="10"/>
        <v>0</v>
      </c>
      <c r="G74" s="77" t="str">
        <f t="shared" si="7"/>
        <v/>
      </c>
      <c r="H74" s="77" t="str">
        <f t="shared" si="8"/>
        <v/>
      </c>
      <c r="I74" s="77">
        <v>1180</v>
      </c>
      <c r="J74" s="84" t="s">
        <v>412</v>
      </c>
      <c r="K74" s="84"/>
      <c r="L74" s="515" t="s">
        <v>21</v>
      </c>
      <c r="M74" s="516"/>
      <c r="N74" s="517"/>
      <c r="O74" s="561" t="s">
        <v>25</v>
      </c>
      <c r="P74" s="562"/>
      <c r="Q74" s="561"/>
      <c r="R74" s="562"/>
      <c r="S74" s="84"/>
      <c r="T74" s="84"/>
      <c r="U74" s="6"/>
      <c r="V74" s="6"/>
      <c r="W74" s="77"/>
      <c r="X74" s="104">
        <v>0.83333333333333337</v>
      </c>
      <c r="Y74" s="104">
        <v>1.15625</v>
      </c>
      <c r="Z74" s="104"/>
      <c r="AA74" s="104"/>
      <c r="AB74" s="103">
        <f t="shared" si="11"/>
        <v>0.32291666666666663</v>
      </c>
      <c r="AC74" s="84" t="s">
        <v>380</v>
      </c>
      <c r="AD74" s="563" t="s">
        <v>455</v>
      </c>
      <c r="AE74" s="563"/>
    </row>
    <row r="75" spans="2:31" ht="19.5" x14ac:dyDescent="0.5">
      <c r="B75" s="77">
        <v>22</v>
      </c>
      <c r="C75" s="77" t="s">
        <v>38</v>
      </c>
      <c r="D75" s="571" t="s">
        <v>368</v>
      </c>
      <c r="E75" s="571"/>
      <c r="F75" s="77">
        <f t="shared" si="10"/>
        <v>0</v>
      </c>
      <c r="G75" s="77" t="str">
        <f t="shared" si="7"/>
        <v/>
      </c>
      <c r="H75" s="77" t="str">
        <f t="shared" si="8"/>
        <v/>
      </c>
      <c r="I75" s="77">
        <v>1154</v>
      </c>
      <c r="J75" s="84" t="s">
        <v>471</v>
      </c>
      <c r="K75" s="84"/>
      <c r="L75" s="515" t="s">
        <v>21</v>
      </c>
      <c r="M75" s="516"/>
      <c r="N75" s="517"/>
      <c r="O75" s="561" t="s">
        <v>24</v>
      </c>
      <c r="P75" s="562"/>
      <c r="Q75" s="561"/>
      <c r="R75" s="562"/>
      <c r="S75" s="84"/>
      <c r="T75" s="84"/>
      <c r="U75" s="6"/>
      <c r="V75" s="6"/>
      <c r="W75" s="77"/>
      <c r="X75" s="104">
        <v>0.83333333333333337</v>
      </c>
      <c r="Y75" s="104">
        <v>1.15625</v>
      </c>
      <c r="Z75" s="104">
        <v>4.8611111111111112E-3</v>
      </c>
      <c r="AA75" s="104"/>
      <c r="AB75" s="103">
        <f t="shared" si="11"/>
        <v>0.31805555555555554</v>
      </c>
      <c r="AC75" s="84" t="s">
        <v>380</v>
      </c>
      <c r="AD75" s="563" t="s">
        <v>457</v>
      </c>
      <c r="AE75" s="563"/>
    </row>
    <row r="76" spans="2:31" ht="19.5" x14ac:dyDescent="0.5">
      <c r="B76" s="77">
        <v>23</v>
      </c>
      <c r="C76" s="274" t="s">
        <v>38</v>
      </c>
      <c r="D76" s="564" t="s">
        <v>370</v>
      </c>
      <c r="E76" s="564"/>
      <c r="F76" s="274">
        <f t="shared" si="10"/>
        <v>0</v>
      </c>
      <c r="G76" s="274" t="str">
        <f t="shared" si="7"/>
        <v/>
      </c>
      <c r="H76" s="274" t="str">
        <f t="shared" si="8"/>
        <v/>
      </c>
      <c r="I76" s="274">
        <v>1155</v>
      </c>
      <c r="J76" s="275" t="s">
        <v>472</v>
      </c>
      <c r="K76" s="275"/>
      <c r="L76" s="565" t="s">
        <v>21</v>
      </c>
      <c r="M76" s="566"/>
      <c r="N76" s="567"/>
      <c r="O76" s="568" t="s">
        <v>25</v>
      </c>
      <c r="P76" s="569"/>
      <c r="Q76" s="568"/>
      <c r="R76" s="569"/>
      <c r="S76" s="275"/>
      <c r="T76" s="275"/>
      <c r="U76" s="208"/>
      <c r="V76" s="208"/>
      <c r="W76" s="274"/>
      <c r="X76" s="277">
        <v>0.83333333333333337</v>
      </c>
      <c r="Y76" s="277">
        <v>1.15625</v>
      </c>
      <c r="Z76" s="277">
        <v>2.4305555555555556E-2</v>
      </c>
      <c r="AA76" s="277"/>
      <c r="AB76" s="278">
        <f t="shared" si="11"/>
        <v>0.29861111111111105</v>
      </c>
      <c r="AC76" s="275" t="s">
        <v>380</v>
      </c>
      <c r="AD76" s="570" t="s">
        <v>453</v>
      </c>
      <c r="AE76" s="570"/>
    </row>
    <row r="77" spans="2:31" ht="19.5" x14ac:dyDescent="0.5">
      <c r="B77" s="77">
        <v>24</v>
      </c>
      <c r="C77" s="274" t="s">
        <v>38</v>
      </c>
      <c r="D77" s="564" t="s">
        <v>371</v>
      </c>
      <c r="E77" s="564"/>
      <c r="F77" s="274">
        <f t="shared" si="10"/>
        <v>0</v>
      </c>
      <c r="G77" s="274" t="str">
        <f t="shared" si="7"/>
        <v/>
      </c>
      <c r="H77" s="274" t="str">
        <f t="shared" si="8"/>
        <v/>
      </c>
      <c r="I77" s="274">
        <v>1175</v>
      </c>
      <c r="J77" s="275" t="s">
        <v>406</v>
      </c>
      <c r="K77" s="275"/>
      <c r="L77" s="565" t="s">
        <v>21</v>
      </c>
      <c r="M77" s="566"/>
      <c r="N77" s="567"/>
      <c r="O77" s="568"/>
      <c r="P77" s="569"/>
      <c r="Q77" s="568" t="s">
        <v>24</v>
      </c>
      <c r="R77" s="569"/>
      <c r="S77" s="275"/>
      <c r="T77" s="275"/>
      <c r="U77" s="208"/>
      <c r="V77" s="208"/>
      <c r="W77" s="274"/>
      <c r="X77" s="277">
        <v>0.83333333333333337</v>
      </c>
      <c r="Y77" s="277">
        <v>1.15625</v>
      </c>
      <c r="Z77" s="277">
        <v>9.0277777777777769E-3</v>
      </c>
      <c r="AA77" s="277"/>
      <c r="AB77" s="278">
        <f t="shared" si="11"/>
        <v>0.31388888888888883</v>
      </c>
      <c r="AC77" s="275" t="s">
        <v>380</v>
      </c>
      <c r="AD77" s="570" t="s">
        <v>372</v>
      </c>
      <c r="AE77" s="570"/>
    </row>
    <row r="78" spans="2:31" ht="19.5" x14ac:dyDescent="0.5">
      <c r="B78" s="77">
        <v>25</v>
      </c>
      <c r="C78" s="276" t="s">
        <v>38</v>
      </c>
      <c r="D78" s="564" t="s">
        <v>375</v>
      </c>
      <c r="E78" s="564"/>
      <c r="F78" s="274">
        <f t="shared" si="10"/>
        <v>0</v>
      </c>
      <c r="G78" s="274" t="str">
        <f t="shared" si="7"/>
        <v/>
      </c>
      <c r="H78" s="274" t="str">
        <f t="shared" si="8"/>
        <v/>
      </c>
      <c r="I78" s="274">
        <v>1180</v>
      </c>
      <c r="J78" s="275" t="s">
        <v>384</v>
      </c>
      <c r="K78" s="275"/>
      <c r="L78" s="565" t="s">
        <v>21</v>
      </c>
      <c r="M78" s="566"/>
      <c r="N78" s="567"/>
      <c r="O78" s="568" t="s">
        <v>24</v>
      </c>
      <c r="P78" s="569"/>
      <c r="Q78" s="568"/>
      <c r="R78" s="569"/>
      <c r="S78" s="275"/>
      <c r="T78" s="275"/>
      <c r="U78" s="208"/>
      <c r="V78" s="208"/>
      <c r="W78" s="274"/>
      <c r="X78" s="277">
        <v>0.83680555555555558</v>
      </c>
      <c r="Y78" s="277">
        <v>1.125</v>
      </c>
      <c r="Z78" s="277">
        <v>1.3888888888888888E-2</v>
      </c>
      <c r="AA78" s="277"/>
      <c r="AB78" s="278">
        <f t="shared" si="11"/>
        <v>0.27430555555555552</v>
      </c>
      <c r="AC78" s="275" t="s">
        <v>380</v>
      </c>
      <c r="AD78" s="570" t="s">
        <v>465</v>
      </c>
      <c r="AE78" s="570"/>
    </row>
    <row r="79" spans="2:31" ht="19.5" x14ac:dyDescent="0.5">
      <c r="B79" s="77">
        <v>26</v>
      </c>
      <c r="C79" s="276" t="s">
        <v>38</v>
      </c>
      <c r="D79" s="564" t="s">
        <v>376</v>
      </c>
      <c r="E79" s="564"/>
      <c r="F79" s="274" t="str">
        <f t="shared" si="10"/>
        <v>تیموراسماعیلزاده</v>
      </c>
      <c r="G79" s="274">
        <f t="shared" si="7"/>
        <v>0</v>
      </c>
      <c r="H79" s="274">
        <f t="shared" si="8"/>
        <v>0</v>
      </c>
      <c r="I79" s="274">
        <v>1200</v>
      </c>
      <c r="J79" s="275" t="s">
        <v>343</v>
      </c>
      <c r="K79" s="275"/>
      <c r="L79" s="565" t="s">
        <v>21</v>
      </c>
      <c r="M79" s="566"/>
      <c r="N79" s="567"/>
      <c r="O79" s="568"/>
      <c r="P79" s="569"/>
      <c r="Q79" s="568" t="s">
        <v>25</v>
      </c>
      <c r="R79" s="569"/>
      <c r="S79" s="275"/>
      <c r="T79" s="275"/>
      <c r="U79" s="208"/>
      <c r="V79" s="208"/>
      <c r="W79" s="274"/>
      <c r="X79" s="277">
        <v>0.83333333333333337</v>
      </c>
      <c r="Y79" s="277">
        <v>1.15625</v>
      </c>
      <c r="Z79" s="277">
        <v>2.4305555555555556E-2</v>
      </c>
      <c r="AA79" s="277"/>
      <c r="AB79" s="278">
        <f t="shared" si="11"/>
        <v>0.29861111111111105</v>
      </c>
      <c r="AC79" s="275"/>
      <c r="AD79" s="570" t="s">
        <v>372</v>
      </c>
      <c r="AE79" s="570"/>
    </row>
    <row r="80" spans="2:31" ht="19.5" x14ac:dyDescent="0.5">
      <c r="B80" s="77">
        <v>27</v>
      </c>
      <c r="C80" s="276" t="s">
        <v>38</v>
      </c>
      <c r="D80" s="564" t="s">
        <v>378</v>
      </c>
      <c r="E80" s="564"/>
      <c r="F80" s="274">
        <f t="shared" si="10"/>
        <v>0</v>
      </c>
      <c r="G80" s="274" t="str">
        <f t="shared" si="7"/>
        <v/>
      </c>
      <c r="H80" s="274" t="str">
        <f t="shared" si="8"/>
        <v/>
      </c>
      <c r="I80" s="274">
        <v>1200</v>
      </c>
      <c r="J80" s="275" t="s">
        <v>460</v>
      </c>
      <c r="K80" s="275"/>
      <c r="L80" s="565" t="s">
        <v>21</v>
      </c>
      <c r="M80" s="566"/>
      <c r="N80" s="567"/>
      <c r="O80" s="568" t="s">
        <v>25</v>
      </c>
      <c r="P80" s="569"/>
      <c r="Q80" s="568"/>
      <c r="R80" s="569"/>
      <c r="S80" s="275"/>
      <c r="T80" s="275"/>
      <c r="U80" s="208"/>
      <c r="V80" s="208"/>
      <c r="W80" s="274"/>
      <c r="X80" s="277">
        <v>0.83333333333333337</v>
      </c>
      <c r="Y80" s="277">
        <v>1.15625</v>
      </c>
      <c r="Z80" s="277"/>
      <c r="AA80" s="277"/>
      <c r="AB80" s="278">
        <f t="shared" ref="AB80" si="12">(Y80-X80)-SUM(Z80:AA80)</f>
        <v>0.32291666666666663</v>
      </c>
      <c r="AC80" s="275" t="s">
        <v>380</v>
      </c>
      <c r="AD80" s="570" t="s">
        <v>454</v>
      </c>
      <c r="AE80" s="570"/>
    </row>
    <row r="81" spans="2:31" ht="19.5" x14ac:dyDescent="0.5">
      <c r="B81" s="77">
        <v>27</v>
      </c>
      <c r="C81" s="276" t="s">
        <v>38</v>
      </c>
      <c r="D81" s="564" t="s">
        <v>474</v>
      </c>
      <c r="E81" s="564"/>
      <c r="F81" s="274" t="s">
        <v>475</v>
      </c>
      <c r="G81" s="274" t="str">
        <f t="shared" si="7"/>
        <v/>
      </c>
      <c r="H81" s="274" t="str">
        <f t="shared" si="8"/>
        <v/>
      </c>
      <c r="I81" s="274"/>
      <c r="J81" s="275"/>
      <c r="K81" s="275"/>
      <c r="L81" s="565"/>
      <c r="M81" s="566"/>
      <c r="N81" s="567"/>
      <c r="O81" s="568"/>
      <c r="P81" s="569"/>
      <c r="Q81" s="568"/>
      <c r="R81" s="569"/>
      <c r="S81" s="275"/>
      <c r="T81" s="275"/>
      <c r="U81" s="208"/>
      <c r="V81" s="208"/>
      <c r="W81" s="274"/>
      <c r="X81" s="277"/>
      <c r="Y81" s="277"/>
      <c r="Z81" s="277"/>
      <c r="AA81" s="277"/>
      <c r="AB81" s="278">
        <f t="shared" si="11"/>
        <v>0</v>
      </c>
      <c r="AC81" s="275" t="s">
        <v>380</v>
      </c>
      <c r="AD81" s="570" t="s">
        <v>456</v>
      </c>
      <c r="AE81" s="570"/>
    </row>
    <row r="82" spans="2:31" ht="19.5" outlineLevel="1" x14ac:dyDescent="0.5">
      <c r="B82" s="77">
        <v>28</v>
      </c>
      <c r="C82" s="85" t="s">
        <v>38</v>
      </c>
      <c r="D82" s="514"/>
      <c r="E82" s="514"/>
      <c r="F82" s="77"/>
      <c r="G82" s="77"/>
      <c r="H82" s="77"/>
      <c r="I82" s="77"/>
      <c r="J82" s="84"/>
      <c r="K82" s="84"/>
      <c r="L82" s="33"/>
      <c r="M82" s="33"/>
      <c r="N82" s="33"/>
      <c r="O82" s="561" t="s">
        <v>25</v>
      </c>
      <c r="P82" s="562"/>
      <c r="Q82" s="77"/>
      <c r="R82" s="84"/>
      <c r="S82" s="84"/>
      <c r="T82" s="84"/>
      <c r="U82" s="6"/>
      <c r="V82" s="6"/>
      <c r="W82" s="77"/>
      <c r="X82" s="104">
        <v>0.83333333333333337</v>
      </c>
      <c r="Y82" s="104">
        <v>8.3333333333333329E-2</v>
      </c>
      <c r="Z82" s="104"/>
      <c r="AA82" s="104">
        <v>4.1666666666666664E-2</v>
      </c>
      <c r="AB82" s="103">
        <f t="shared" si="11"/>
        <v>-0.79166666666666663</v>
      </c>
      <c r="AC82" s="84"/>
      <c r="AD82" s="563"/>
      <c r="AE82" s="563"/>
    </row>
    <row r="83" spans="2:31" ht="19.5" outlineLevel="1" x14ac:dyDescent="0.5">
      <c r="B83" s="77">
        <v>29</v>
      </c>
      <c r="C83" s="85" t="s">
        <v>38</v>
      </c>
      <c r="D83" s="514"/>
      <c r="E83" s="514"/>
      <c r="F83" s="77"/>
      <c r="G83" s="77"/>
      <c r="H83" s="77"/>
      <c r="I83" s="77"/>
      <c r="J83" s="84"/>
      <c r="K83" s="84"/>
      <c r="L83" s="33"/>
      <c r="M83" s="33"/>
      <c r="N83" s="33"/>
      <c r="O83" s="561" t="s">
        <v>25</v>
      </c>
      <c r="P83" s="562"/>
      <c r="Q83" s="77"/>
      <c r="R83" s="84"/>
      <c r="S83" s="84"/>
      <c r="T83" s="84"/>
      <c r="U83" s="6"/>
      <c r="V83" s="6"/>
      <c r="W83" s="77"/>
      <c r="X83" s="104">
        <v>0.83333333333333337</v>
      </c>
      <c r="Y83" s="104">
        <v>8.3333333333333329E-2</v>
      </c>
      <c r="Z83" s="104"/>
      <c r="AA83" s="104">
        <v>4.1666666666666664E-2</v>
      </c>
      <c r="AB83" s="103">
        <f t="shared" si="11"/>
        <v>-0.79166666666666663</v>
      </c>
      <c r="AC83" s="84"/>
      <c r="AD83" s="563"/>
      <c r="AE83" s="563"/>
    </row>
    <row r="84" spans="2:31" ht="19.5" outlineLevel="1" x14ac:dyDescent="0.5">
      <c r="B84" s="77">
        <v>30</v>
      </c>
      <c r="C84" s="85" t="s">
        <v>38</v>
      </c>
      <c r="D84" s="514"/>
      <c r="E84" s="514"/>
      <c r="F84" s="77"/>
      <c r="G84" s="77"/>
      <c r="H84" s="77"/>
      <c r="I84" s="77"/>
      <c r="J84" s="84"/>
      <c r="K84" s="84"/>
      <c r="L84" s="33"/>
      <c r="M84" s="33"/>
      <c r="N84" s="33"/>
      <c r="O84" s="561" t="s">
        <v>25</v>
      </c>
      <c r="P84" s="562"/>
      <c r="Q84" s="77"/>
      <c r="R84" s="84"/>
      <c r="S84" s="84"/>
      <c r="T84" s="84"/>
      <c r="U84" s="6"/>
      <c r="V84" s="6"/>
      <c r="W84" s="77"/>
      <c r="X84" s="104">
        <v>0.83333333333333337</v>
      </c>
      <c r="Y84" s="104">
        <v>8.3333333333333329E-2</v>
      </c>
      <c r="Z84" s="104"/>
      <c r="AA84" s="104">
        <v>4.1666666666666664E-2</v>
      </c>
      <c r="AB84" s="103">
        <f t="shared" si="11"/>
        <v>-0.79166666666666663</v>
      </c>
      <c r="AC84" s="84"/>
      <c r="AD84" s="563"/>
      <c r="AE84" s="563"/>
    </row>
    <row r="85" spans="2:31" ht="19.5" outlineLevel="1" x14ac:dyDescent="0.5">
      <c r="B85" s="77">
        <v>31</v>
      </c>
      <c r="C85" s="85" t="s">
        <v>38</v>
      </c>
      <c r="D85" s="514"/>
      <c r="E85" s="514"/>
      <c r="F85" s="77"/>
      <c r="G85" s="77"/>
      <c r="H85" s="77"/>
      <c r="I85" s="77"/>
      <c r="J85" s="77"/>
      <c r="K85" s="77"/>
      <c r="L85" s="33"/>
      <c r="M85" s="33"/>
      <c r="N85" s="33"/>
      <c r="O85" s="561" t="s">
        <v>25</v>
      </c>
      <c r="P85" s="562"/>
      <c r="Q85" s="77"/>
      <c r="R85" s="77"/>
      <c r="S85" s="77"/>
      <c r="T85" s="77"/>
      <c r="U85" s="6"/>
      <c r="V85" s="6"/>
      <c r="W85" s="77"/>
      <c r="X85" s="104">
        <v>0.83333333333333337</v>
      </c>
      <c r="Y85" s="104">
        <v>8.3333333333333329E-2</v>
      </c>
      <c r="Z85" s="104"/>
      <c r="AA85" s="104">
        <v>4.1666666666666664E-2</v>
      </c>
      <c r="AB85" s="103">
        <f t="shared" si="11"/>
        <v>-0.79166666666666663</v>
      </c>
      <c r="AC85" s="77"/>
      <c r="AD85" s="514"/>
      <c r="AE85" s="514"/>
    </row>
    <row r="86" spans="2:31" ht="19.5" outlineLevel="1" x14ac:dyDescent="0.5">
      <c r="B86" s="77">
        <v>32</v>
      </c>
      <c r="C86" s="85" t="s">
        <v>38</v>
      </c>
      <c r="D86" s="514"/>
      <c r="E86" s="514"/>
      <c r="F86" s="77"/>
      <c r="G86" s="77"/>
      <c r="H86" s="77"/>
      <c r="I86" s="77"/>
      <c r="J86" s="77"/>
      <c r="K86" s="77"/>
      <c r="L86" s="33"/>
      <c r="M86" s="33"/>
      <c r="N86" s="33"/>
      <c r="O86" s="561" t="s">
        <v>25</v>
      </c>
      <c r="P86" s="562"/>
      <c r="Q86" s="77"/>
      <c r="R86" s="77"/>
      <c r="S86" s="77"/>
      <c r="T86" s="77"/>
      <c r="U86" s="6"/>
      <c r="V86" s="6"/>
      <c r="W86" s="77"/>
      <c r="X86" s="104">
        <v>0.83333333333333337</v>
      </c>
      <c r="Y86" s="104">
        <v>8.3333333333333329E-2</v>
      </c>
      <c r="Z86" s="104"/>
      <c r="AA86" s="104">
        <v>4.1666666666666664E-2</v>
      </c>
      <c r="AB86" s="103">
        <f t="shared" si="11"/>
        <v>-0.79166666666666663</v>
      </c>
      <c r="AC86" s="77"/>
      <c r="AD86" s="514"/>
      <c r="AE86" s="514"/>
    </row>
    <row r="87" spans="2:31" ht="19.5" outlineLevel="1" x14ac:dyDescent="0.5">
      <c r="B87" s="77">
        <v>33</v>
      </c>
      <c r="C87" s="85" t="s">
        <v>38</v>
      </c>
      <c r="D87" s="514"/>
      <c r="E87" s="514"/>
      <c r="F87" s="77"/>
      <c r="G87" s="77"/>
      <c r="H87" s="77"/>
      <c r="I87" s="77"/>
      <c r="J87" s="77"/>
      <c r="K87" s="77"/>
      <c r="L87" s="33"/>
      <c r="M87" s="33"/>
      <c r="N87" s="33"/>
      <c r="O87" s="561" t="s">
        <v>25</v>
      </c>
      <c r="P87" s="562"/>
      <c r="Q87" s="77"/>
      <c r="R87" s="77"/>
      <c r="S87" s="77"/>
      <c r="T87" s="77"/>
      <c r="U87" s="6"/>
      <c r="V87" s="6"/>
      <c r="W87" s="77"/>
      <c r="X87" s="104">
        <v>0.83333333333333337</v>
      </c>
      <c r="Y87" s="104">
        <v>8.3333333333333329E-2</v>
      </c>
      <c r="Z87" s="104"/>
      <c r="AA87" s="104">
        <v>4.1666666666666664E-2</v>
      </c>
      <c r="AB87" s="103">
        <f t="shared" si="11"/>
        <v>-0.79166666666666663</v>
      </c>
      <c r="AC87" s="77"/>
      <c r="AD87" s="514"/>
      <c r="AE87" s="514"/>
    </row>
    <row r="88" spans="2:31" ht="19.5" customHeight="1" outlineLevel="1" x14ac:dyDescent="0.5">
      <c r="B88" s="77">
        <v>34</v>
      </c>
      <c r="C88" s="85" t="s">
        <v>38</v>
      </c>
      <c r="D88" s="514" t="s">
        <v>414</v>
      </c>
      <c r="E88" s="514"/>
      <c r="F88" s="77"/>
      <c r="G88" s="77"/>
      <c r="H88" s="77"/>
      <c r="I88" s="77">
        <v>1180</v>
      </c>
      <c r="J88" s="77" t="s">
        <v>412</v>
      </c>
      <c r="K88" s="77"/>
      <c r="L88" s="33" t="s">
        <v>34</v>
      </c>
      <c r="M88" s="33"/>
      <c r="N88" s="33"/>
      <c r="O88" s="561" t="s">
        <v>25</v>
      </c>
      <c r="P88" s="562"/>
      <c r="Q88" s="77"/>
      <c r="R88" s="77"/>
      <c r="S88" s="77"/>
      <c r="T88" s="77"/>
      <c r="U88" s="6"/>
      <c r="V88" s="6"/>
      <c r="W88" s="77"/>
      <c r="X88" s="104">
        <v>0.83333333333333337</v>
      </c>
      <c r="Y88" s="104">
        <v>1.1666666666666667</v>
      </c>
      <c r="Z88" s="104"/>
      <c r="AA88" s="104">
        <v>4.1666666666666664E-2</v>
      </c>
      <c r="AB88" s="103">
        <f t="shared" si="11"/>
        <v>0.29166666666666669</v>
      </c>
      <c r="AC88" s="77" t="s">
        <v>380</v>
      </c>
      <c r="AD88" s="514" t="s">
        <v>340</v>
      </c>
      <c r="AE88" s="514"/>
    </row>
    <row r="89" spans="2:31" s="95" customFormat="1" ht="30" x14ac:dyDescent="0.75">
      <c r="B89" s="551" t="s">
        <v>94</v>
      </c>
      <c r="C89" s="551"/>
      <c r="D89" s="551"/>
      <c r="E89" s="551"/>
      <c r="F89" s="551"/>
      <c r="G89" s="551"/>
      <c r="H89" s="551"/>
      <c r="I89" s="551"/>
      <c r="J89" s="551"/>
      <c r="K89" s="551"/>
      <c r="L89" s="551"/>
      <c r="M89" s="551"/>
      <c r="N89" s="551"/>
      <c r="O89" s="551"/>
      <c r="P89" s="551"/>
      <c r="Q89" s="551"/>
      <c r="R89" s="551"/>
      <c r="S89" s="96">
        <f>SUM(S54:S88)</f>
        <v>0</v>
      </c>
      <c r="T89" s="96">
        <f t="shared" ref="T89:U89" si="13">SUM(T54:T88)</f>
        <v>0</v>
      </c>
      <c r="U89" s="96">
        <f t="shared" si="13"/>
        <v>0</v>
      </c>
      <c r="V89" s="96">
        <f>SUM(V54:V88)</f>
        <v>0</v>
      </c>
      <c r="W89" s="96">
        <f>SUM(W54:W88)</f>
        <v>0</v>
      </c>
      <c r="X89" s="101"/>
      <c r="Y89" s="101"/>
      <c r="Z89" s="318">
        <f t="shared" ref="Z89:AA89" si="14">SUM(Z54:Z88)</f>
        <v>0.28958333333333341</v>
      </c>
      <c r="AA89" s="318">
        <f t="shared" si="14"/>
        <v>0.30208333333333331</v>
      </c>
      <c r="AB89" s="319">
        <f>SUM(AB54:AB88)</f>
        <v>1.3319444444444437</v>
      </c>
      <c r="AC89" s="96"/>
      <c r="AD89" s="96"/>
      <c r="AE89" s="96"/>
    </row>
    <row r="90" spans="2:31" hidden="1" outlineLevel="1" x14ac:dyDescent="0.25">
      <c r="B90" s="557" t="s">
        <v>41</v>
      </c>
      <c r="C90" s="557"/>
      <c r="D90" s="557"/>
      <c r="E90" s="557"/>
      <c r="F90" s="557"/>
    </row>
    <row r="91" spans="2:31" hidden="1" outlineLevel="1" x14ac:dyDescent="0.25">
      <c r="B91" s="557"/>
      <c r="C91" s="557"/>
      <c r="D91" s="557"/>
      <c r="E91" s="557"/>
      <c r="F91" s="557"/>
    </row>
    <row r="92" spans="2:31" hidden="1" outlineLevel="1" x14ac:dyDescent="0.25">
      <c r="B92" s="558"/>
      <c r="C92" s="558"/>
      <c r="D92" s="558"/>
      <c r="E92" s="558"/>
      <c r="F92" s="558"/>
    </row>
    <row r="93" spans="2:31" hidden="1" outlineLevel="1" x14ac:dyDescent="0.25">
      <c r="B93" s="559" t="s">
        <v>0</v>
      </c>
      <c r="C93" s="559"/>
      <c r="D93" s="559"/>
      <c r="E93" s="559"/>
      <c r="F93" s="559"/>
      <c r="G93" s="559"/>
      <c r="H93" s="559"/>
      <c r="I93" s="559"/>
      <c r="J93" s="559"/>
      <c r="K93" s="559"/>
      <c r="L93" s="559"/>
      <c r="M93" s="559"/>
      <c r="N93" s="559"/>
      <c r="O93" s="559"/>
      <c r="P93" s="559"/>
      <c r="Q93" s="559"/>
      <c r="R93" s="559"/>
      <c r="S93" s="559"/>
      <c r="T93" s="559"/>
      <c r="U93" s="559"/>
      <c r="V93" s="559"/>
      <c r="W93" s="559"/>
      <c r="X93" s="559"/>
      <c r="Y93" s="559"/>
      <c r="Z93" s="559"/>
      <c r="AA93" s="559"/>
      <c r="AB93" s="559"/>
      <c r="AC93" s="559"/>
      <c r="AD93" s="559"/>
      <c r="AE93" s="559"/>
    </row>
    <row r="94" spans="2:31" hidden="1" outlineLevel="1" x14ac:dyDescent="0.25">
      <c r="B94" s="559"/>
      <c r="C94" s="559"/>
      <c r="D94" s="559"/>
      <c r="E94" s="559"/>
      <c r="F94" s="559"/>
      <c r="G94" s="559"/>
      <c r="H94" s="559"/>
      <c r="I94" s="559"/>
      <c r="J94" s="559"/>
      <c r="K94" s="559"/>
      <c r="L94" s="559"/>
      <c r="M94" s="559"/>
      <c r="N94" s="559"/>
      <c r="O94" s="559"/>
      <c r="P94" s="559"/>
      <c r="Q94" s="559"/>
      <c r="R94" s="559"/>
      <c r="S94" s="559"/>
      <c r="T94" s="559"/>
      <c r="U94" s="559"/>
      <c r="V94" s="559"/>
      <c r="W94" s="559"/>
      <c r="X94" s="559"/>
      <c r="Y94" s="559"/>
      <c r="Z94" s="559"/>
      <c r="AA94" s="559"/>
      <c r="AB94" s="559"/>
      <c r="AC94" s="559"/>
      <c r="AD94" s="559"/>
      <c r="AE94" s="559"/>
    </row>
    <row r="95" spans="2:31" hidden="1" outlineLevel="1" x14ac:dyDescent="0.25">
      <c r="B95" s="560"/>
      <c r="C95" s="560"/>
      <c r="D95" s="560"/>
      <c r="E95" s="560"/>
      <c r="F95" s="560"/>
      <c r="G95" s="560"/>
      <c r="H95" s="560"/>
      <c r="I95" s="560"/>
      <c r="J95" s="560"/>
      <c r="K95" s="560"/>
      <c r="L95" s="560"/>
      <c r="M95" s="560"/>
      <c r="N95" s="560"/>
      <c r="O95" s="560"/>
      <c r="P95" s="560"/>
      <c r="Q95" s="560"/>
      <c r="R95" s="560"/>
      <c r="S95" s="560"/>
      <c r="T95" s="560"/>
      <c r="U95" s="560"/>
      <c r="V95" s="560"/>
      <c r="W95" s="560"/>
      <c r="X95" s="560"/>
      <c r="Y95" s="560"/>
      <c r="Z95" s="560"/>
      <c r="AA95" s="560"/>
      <c r="AB95" s="560"/>
      <c r="AC95" s="560"/>
      <c r="AD95" s="560"/>
      <c r="AE95" s="560"/>
    </row>
    <row r="96" spans="2:31" ht="19.5" hidden="1" outlineLevel="1" x14ac:dyDescent="0.25">
      <c r="B96" s="445" t="s">
        <v>1</v>
      </c>
      <c r="C96" s="445" t="s">
        <v>2</v>
      </c>
      <c r="D96" s="445" t="s">
        <v>3</v>
      </c>
      <c r="E96" s="445"/>
      <c r="F96" s="445" t="s">
        <v>4</v>
      </c>
      <c r="G96" s="445" t="s">
        <v>5</v>
      </c>
      <c r="H96" s="445" t="s">
        <v>6</v>
      </c>
      <c r="I96" s="445" t="s">
        <v>7</v>
      </c>
      <c r="J96" s="445" t="s">
        <v>8</v>
      </c>
      <c r="K96" s="445" t="s">
        <v>9</v>
      </c>
      <c r="L96" s="445" t="s">
        <v>10</v>
      </c>
      <c r="M96" s="445"/>
      <c r="N96" s="445"/>
      <c r="O96" s="445" t="s">
        <v>11</v>
      </c>
      <c r="P96" s="445"/>
      <c r="Q96" s="445"/>
      <c r="R96" s="445"/>
      <c r="S96" s="445" t="s">
        <v>12</v>
      </c>
      <c r="T96" s="445"/>
      <c r="U96" s="445"/>
      <c r="V96" s="445"/>
      <c r="W96" s="445" t="s">
        <v>13</v>
      </c>
      <c r="X96" s="445" t="s">
        <v>14</v>
      </c>
      <c r="Y96" s="445"/>
      <c r="Z96" s="445" t="s">
        <v>15</v>
      </c>
      <c r="AA96" s="445"/>
      <c r="AB96" s="445" t="s">
        <v>16</v>
      </c>
      <c r="AC96" s="445" t="s">
        <v>17</v>
      </c>
      <c r="AD96" s="445" t="s">
        <v>18</v>
      </c>
      <c r="AE96" s="445"/>
    </row>
    <row r="97" spans="2:31" ht="19.5" hidden="1" outlineLevel="1" x14ac:dyDescent="0.5">
      <c r="B97" s="445"/>
      <c r="C97" s="445"/>
      <c r="D97" s="445"/>
      <c r="E97" s="445"/>
      <c r="F97" s="445"/>
      <c r="G97" s="445"/>
      <c r="H97" s="445"/>
      <c r="I97" s="445"/>
      <c r="J97" s="445"/>
      <c r="K97" s="445"/>
      <c r="L97" s="445"/>
      <c r="M97" s="445"/>
      <c r="N97" s="445"/>
      <c r="O97" s="451" t="s">
        <v>19</v>
      </c>
      <c r="P97" s="451"/>
      <c r="Q97" s="445" t="s">
        <v>20</v>
      </c>
      <c r="R97" s="445"/>
      <c r="S97" s="445"/>
      <c r="T97" s="445"/>
      <c r="U97" s="445"/>
      <c r="V97" s="445"/>
      <c r="W97" s="445"/>
      <c r="X97" s="445"/>
      <c r="Y97" s="445"/>
      <c r="Z97" s="445"/>
      <c r="AA97" s="445"/>
      <c r="AB97" s="445"/>
      <c r="AC97" s="445"/>
      <c r="AD97" s="445"/>
      <c r="AE97" s="445"/>
    </row>
    <row r="98" spans="2:31" ht="19.5" hidden="1" outlineLevel="1" x14ac:dyDescent="0.5">
      <c r="B98" s="445"/>
      <c r="C98" s="445"/>
      <c r="D98" s="445"/>
      <c r="E98" s="445"/>
      <c r="F98" s="445"/>
      <c r="G98" s="445"/>
      <c r="H98" s="445"/>
      <c r="I98" s="445"/>
      <c r="J98" s="445"/>
      <c r="K98" s="445"/>
      <c r="L98" s="4" t="s">
        <v>21</v>
      </c>
      <c r="M98" s="4" t="s">
        <v>22</v>
      </c>
      <c r="N98" s="4" t="s">
        <v>23</v>
      </c>
      <c r="O98" s="1" t="s">
        <v>24</v>
      </c>
      <c r="P98" s="1" t="s">
        <v>25</v>
      </c>
      <c r="Q98" s="1" t="s">
        <v>24</v>
      </c>
      <c r="R98" s="1" t="s">
        <v>25</v>
      </c>
      <c r="S98" s="1" t="s">
        <v>19</v>
      </c>
      <c r="T98" s="1" t="s">
        <v>20</v>
      </c>
      <c r="U98" s="4"/>
      <c r="V98" s="4" t="s">
        <v>26</v>
      </c>
      <c r="W98" s="445"/>
      <c r="X98" s="1" t="s">
        <v>27</v>
      </c>
      <c r="Y98" s="1" t="s">
        <v>28</v>
      </c>
      <c r="Z98" s="1" t="s">
        <v>29</v>
      </c>
      <c r="AA98" s="1" t="s">
        <v>30</v>
      </c>
      <c r="AB98" s="445"/>
      <c r="AC98" s="445"/>
      <c r="AD98" s="445"/>
      <c r="AE98" s="445"/>
    </row>
    <row r="99" spans="2:31" ht="19.5" hidden="1" outlineLevel="1" x14ac:dyDescent="0.5">
      <c r="B99" s="1">
        <v>1</v>
      </c>
      <c r="C99" s="1" t="s">
        <v>42</v>
      </c>
      <c r="D99" s="451" t="s">
        <v>32</v>
      </c>
      <c r="E99" s="451"/>
      <c r="F99" s="1" t="str">
        <f>IFERROR(VLOOKUP(D99,Hamid5,2,0),"")</f>
        <v>تیموراسماعیلزاده</v>
      </c>
      <c r="G99" s="1" t="str">
        <f t="shared" ref="G99:G132" si="15">IFERROR(VLOOKUP(D99,Hamid5,3,0),"")</f>
        <v>Delta 360</v>
      </c>
      <c r="H99" s="1" t="str">
        <f t="shared" ref="H99:H132" si="16">IFERROR(VLOOKUP(D99,Hamid5,3,0),"")</f>
        <v>Delta 360</v>
      </c>
      <c r="I99" s="1">
        <v>1111</v>
      </c>
      <c r="J99" s="1" t="s">
        <v>33</v>
      </c>
      <c r="K99" s="1"/>
      <c r="L99" s="2" t="s">
        <v>34</v>
      </c>
      <c r="M99" s="2" t="s">
        <v>34</v>
      </c>
      <c r="N99" s="2" t="s">
        <v>34</v>
      </c>
      <c r="O99" s="1" t="s">
        <v>34</v>
      </c>
      <c r="P99" s="1" t="s">
        <v>35</v>
      </c>
      <c r="Q99" s="1" t="s">
        <v>35</v>
      </c>
      <c r="R99" s="1" t="s">
        <v>34</v>
      </c>
      <c r="S99" s="1" t="s">
        <v>35</v>
      </c>
      <c r="T99" s="1">
        <v>580</v>
      </c>
      <c r="U99" s="4"/>
      <c r="V99" s="4"/>
      <c r="W99" s="1"/>
      <c r="X99" s="5">
        <v>0.29166666666666669</v>
      </c>
      <c r="Y99" s="5">
        <v>0.79166666666666663</v>
      </c>
      <c r="Z99" s="1">
        <v>3</v>
      </c>
      <c r="AA99" s="1">
        <v>1</v>
      </c>
      <c r="AB99" s="5">
        <f>(Y99-X99)</f>
        <v>0.49999999999999994</v>
      </c>
      <c r="AC99" s="1"/>
      <c r="AD99" s="451"/>
      <c r="AE99" s="451"/>
    </row>
    <row r="100" spans="2:31" ht="19.5" hidden="1" outlineLevel="1" x14ac:dyDescent="0.5">
      <c r="B100" s="1">
        <v>2</v>
      </c>
      <c r="C100" s="1" t="s">
        <v>42</v>
      </c>
      <c r="D100" s="451" t="s">
        <v>32</v>
      </c>
      <c r="E100" s="451"/>
      <c r="F100" s="1" t="str">
        <f t="shared" ref="F100:F128" si="17">IFERROR(VLOOKUP(D100,Hamid5,2,0),)</f>
        <v>تیموراسماعیلزاده</v>
      </c>
      <c r="G100" s="1" t="str">
        <f t="shared" si="15"/>
        <v>Delta 360</v>
      </c>
      <c r="H100" s="1" t="str">
        <f t="shared" si="16"/>
        <v>Delta 360</v>
      </c>
      <c r="I100" s="1"/>
      <c r="J100" s="1"/>
      <c r="K100" s="1"/>
      <c r="L100" s="2"/>
      <c r="M100" s="2"/>
      <c r="N100" s="2"/>
      <c r="O100" s="1" t="s">
        <v>35</v>
      </c>
      <c r="P100" s="1" t="s">
        <v>35</v>
      </c>
      <c r="Q100" s="1" t="s">
        <v>35</v>
      </c>
      <c r="R100" s="1"/>
      <c r="S100" s="1"/>
      <c r="T100" s="1">
        <v>56</v>
      </c>
      <c r="U100" s="4"/>
      <c r="V100" s="4"/>
      <c r="W100" s="1"/>
      <c r="X100" s="1"/>
      <c r="Y100" s="1"/>
      <c r="Z100" s="1"/>
      <c r="AA100" s="1"/>
      <c r="AB100" s="1"/>
      <c r="AC100" s="1"/>
      <c r="AD100" s="451"/>
      <c r="AE100" s="451"/>
    </row>
    <row r="101" spans="2:31" ht="19.5" hidden="1" outlineLevel="1" x14ac:dyDescent="0.5">
      <c r="B101" s="1">
        <v>3</v>
      </c>
      <c r="C101" s="1" t="s">
        <v>42</v>
      </c>
      <c r="D101" s="451" t="s">
        <v>32</v>
      </c>
      <c r="E101" s="451"/>
      <c r="F101" s="1" t="str">
        <f t="shared" si="17"/>
        <v>تیموراسماعیلزاده</v>
      </c>
      <c r="G101" s="1" t="str">
        <f t="shared" si="15"/>
        <v>Delta 360</v>
      </c>
      <c r="H101" s="1" t="str">
        <f t="shared" si="16"/>
        <v>Delta 360</v>
      </c>
      <c r="I101" s="1"/>
      <c r="J101" s="1"/>
      <c r="K101" s="1"/>
      <c r="L101" s="2"/>
      <c r="M101" s="2"/>
      <c r="N101" s="2"/>
      <c r="O101" s="1" t="s">
        <v>35</v>
      </c>
      <c r="P101" s="1" t="s">
        <v>35</v>
      </c>
      <c r="Q101" s="1" t="s">
        <v>35</v>
      </c>
      <c r="R101" s="1"/>
      <c r="S101" s="1"/>
      <c r="T101" s="1"/>
      <c r="U101" s="4"/>
      <c r="V101" s="4"/>
      <c r="W101" s="1"/>
      <c r="X101" s="1"/>
      <c r="Y101" s="1"/>
      <c r="Z101" s="1"/>
      <c r="AA101" s="1"/>
      <c r="AB101" s="1"/>
      <c r="AC101" s="1"/>
      <c r="AD101" s="451"/>
      <c r="AE101" s="451"/>
    </row>
    <row r="102" spans="2:31" ht="19.5" hidden="1" outlineLevel="1" x14ac:dyDescent="0.5">
      <c r="B102" s="1">
        <v>4</v>
      </c>
      <c r="C102" s="1" t="s">
        <v>42</v>
      </c>
      <c r="D102" s="451" t="s">
        <v>32</v>
      </c>
      <c r="E102" s="451"/>
      <c r="F102" s="1" t="str">
        <f t="shared" si="17"/>
        <v>تیموراسماعیلزاده</v>
      </c>
      <c r="G102" s="1" t="str">
        <f t="shared" si="15"/>
        <v>Delta 360</v>
      </c>
      <c r="H102" s="1" t="str">
        <f t="shared" si="16"/>
        <v>Delta 360</v>
      </c>
      <c r="I102" s="1"/>
      <c r="J102" s="1"/>
      <c r="K102" s="1"/>
      <c r="L102" s="2"/>
      <c r="M102" s="2"/>
      <c r="N102" s="2"/>
      <c r="O102" s="1" t="s">
        <v>35</v>
      </c>
      <c r="P102" s="1" t="s">
        <v>35</v>
      </c>
      <c r="Q102" s="1" t="s">
        <v>35</v>
      </c>
      <c r="R102" s="1"/>
      <c r="S102" s="1"/>
      <c r="T102" s="1"/>
      <c r="U102" s="4"/>
      <c r="V102" s="4"/>
      <c r="W102" s="1"/>
      <c r="X102" s="1"/>
      <c r="Y102" s="1"/>
      <c r="Z102" s="1"/>
      <c r="AA102" s="1"/>
      <c r="AB102" s="1"/>
      <c r="AC102" s="1"/>
      <c r="AD102" s="451"/>
      <c r="AE102" s="451"/>
    </row>
    <row r="103" spans="2:31" ht="19.5" hidden="1" outlineLevel="1" x14ac:dyDescent="0.5">
      <c r="B103" s="1">
        <v>5</v>
      </c>
      <c r="C103" s="1" t="s">
        <v>42</v>
      </c>
      <c r="D103" s="451" t="s">
        <v>32</v>
      </c>
      <c r="E103" s="451"/>
      <c r="F103" s="1" t="str">
        <f t="shared" si="17"/>
        <v>تیموراسماعیلزاده</v>
      </c>
      <c r="G103" s="1" t="str">
        <f t="shared" si="15"/>
        <v>Delta 360</v>
      </c>
      <c r="H103" s="1" t="str">
        <f t="shared" si="16"/>
        <v>Delta 360</v>
      </c>
      <c r="I103" s="1"/>
      <c r="J103" s="1"/>
      <c r="K103" s="1"/>
      <c r="L103" s="2"/>
      <c r="M103" s="2"/>
      <c r="N103" s="2"/>
      <c r="O103" s="1" t="s">
        <v>35</v>
      </c>
      <c r="P103" s="1" t="s">
        <v>35</v>
      </c>
      <c r="Q103" s="1" t="s">
        <v>35</v>
      </c>
      <c r="R103" s="1"/>
      <c r="S103" s="1"/>
      <c r="T103" s="1"/>
      <c r="U103" s="4"/>
      <c r="V103" s="4"/>
      <c r="W103" s="1"/>
      <c r="X103" s="1"/>
      <c r="Y103" s="1"/>
      <c r="Z103" s="1"/>
      <c r="AA103" s="1"/>
      <c r="AB103" s="1"/>
      <c r="AC103" s="1"/>
      <c r="AD103" s="451"/>
      <c r="AE103" s="451"/>
    </row>
    <row r="104" spans="2:31" ht="19.5" hidden="1" outlineLevel="1" x14ac:dyDescent="0.5">
      <c r="B104" s="1">
        <v>6</v>
      </c>
      <c r="C104" s="1" t="s">
        <v>42</v>
      </c>
      <c r="D104" s="451" t="s">
        <v>36</v>
      </c>
      <c r="E104" s="451"/>
      <c r="F104" s="1" t="str">
        <f t="shared" si="17"/>
        <v>تیموراسماعیلزاده</v>
      </c>
      <c r="G104" s="1" t="str">
        <f t="shared" si="15"/>
        <v>Delta 365</v>
      </c>
      <c r="H104" s="1" t="str">
        <f t="shared" si="16"/>
        <v>Delta 365</v>
      </c>
      <c r="I104" s="1"/>
      <c r="J104" s="1"/>
      <c r="K104" s="1"/>
      <c r="L104" s="2"/>
      <c r="M104" s="2"/>
      <c r="N104" s="2"/>
      <c r="O104" s="1" t="s">
        <v>35</v>
      </c>
      <c r="P104" s="1" t="s">
        <v>35</v>
      </c>
      <c r="Q104" s="1" t="s">
        <v>35</v>
      </c>
      <c r="R104" s="1"/>
      <c r="S104" s="1"/>
      <c r="T104" s="1"/>
      <c r="U104" s="4"/>
      <c r="V104" s="4"/>
      <c r="W104" s="1"/>
      <c r="X104" s="1"/>
      <c r="Y104" s="1"/>
      <c r="Z104" s="1"/>
      <c r="AA104" s="1"/>
      <c r="AB104" s="1"/>
      <c r="AC104" s="1"/>
      <c r="AD104" s="451"/>
      <c r="AE104" s="451"/>
    </row>
    <row r="105" spans="2:31" ht="19.5" hidden="1" outlineLevel="1" x14ac:dyDescent="0.5">
      <c r="B105" s="1">
        <v>7</v>
      </c>
      <c r="C105" s="1" t="s">
        <v>42</v>
      </c>
      <c r="D105" s="451" t="s">
        <v>32</v>
      </c>
      <c r="E105" s="451"/>
      <c r="F105" s="1" t="str">
        <f t="shared" si="17"/>
        <v>تیموراسماعیلزاده</v>
      </c>
      <c r="G105" s="1" t="str">
        <f t="shared" si="15"/>
        <v>Delta 360</v>
      </c>
      <c r="H105" s="1" t="str">
        <f t="shared" si="16"/>
        <v>Delta 360</v>
      </c>
      <c r="I105" s="1"/>
      <c r="J105" s="1"/>
      <c r="K105" s="1"/>
      <c r="L105" s="2"/>
      <c r="M105" s="2"/>
      <c r="N105" s="2"/>
      <c r="O105" s="1" t="s">
        <v>35</v>
      </c>
      <c r="P105" s="1" t="s">
        <v>35</v>
      </c>
      <c r="Q105" s="1" t="s">
        <v>35</v>
      </c>
      <c r="R105" s="1"/>
      <c r="S105" s="1"/>
      <c r="T105" s="1"/>
      <c r="U105" s="4"/>
      <c r="V105" s="4"/>
      <c r="W105" s="1"/>
      <c r="X105" s="1"/>
      <c r="Y105" s="1"/>
      <c r="Z105" s="1"/>
      <c r="AA105" s="1"/>
      <c r="AB105" s="1"/>
      <c r="AC105" s="1"/>
      <c r="AD105" s="451"/>
      <c r="AE105" s="451"/>
    </row>
    <row r="106" spans="2:31" ht="19.5" hidden="1" outlineLevel="1" x14ac:dyDescent="0.5">
      <c r="B106" s="1">
        <v>8</v>
      </c>
      <c r="C106" s="1" t="s">
        <v>42</v>
      </c>
      <c r="D106" s="451" t="s">
        <v>32</v>
      </c>
      <c r="E106" s="451"/>
      <c r="F106" s="1" t="str">
        <f t="shared" si="17"/>
        <v>تیموراسماعیلزاده</v>
      </c>
      <c r="G106" s="1" t="str">
        <f t="shared" si="15"/>
        <v>Delta 360</v>
      </c>
      <c r="H106" s="1" t="str">
        <f t="shared" si="16"/>
        <v>Delta 360</v>
      </c>
      <c r="I106" s="1"/>
      <c r="J106" s="1"/>
      <c r="K106" s="1"/>
      <c r="L106" s="2"/>
      <c r="M106" s="2"/>
      <c r="N106" s="2"/>
      <c r="O106" s="1" t="s">
        <v>35</v>
      </c>
      <c r="P106" s="1" t="s">
        <v>35</v>
      </c>
      <c r="Q106" s="1" t="s">
        <v>35</v>
      </c>
      <c r="R106" s="1"/>
      <c r="S106" s="1"/>
      <c r="T106" s="1"/>
      <c r="U106" s="4"/>
      <c r="V106" s="4"/>
      <c r="W106" s="1"/>
      <c r="X106" s="1"/>
      <c r="Y106" s="1"/>
      <c r="Z106" s="1"/>
      <c r="AA106" s="1"/>
      <c r="AB106" s="1"/>
      <c r="AC106" s="1"/>
      <c r="AD106" s="451"/>
      <c r="AE106" s="451"/>
    </row>
    <row r="107" spans="2:31" ht="19.5" hidden="1" outlineLevel="1" x14ac:dyDescent="0.5">
      <c r="B107" s="1">
        <v>9</v>
      </c>
      <c r="C107" s="1" t="s">
        <v>42</v>
      </c>
      <c r="D107" s="451" t="s">
        <v>37</v>
      </c>
      <c r="E107" s="451"/>
      <c r="F107" s="1" t="str">
        <f t="shared" si="17"/>
        <v>رحیم عرب</v>
      </c>
      <c r="G107" s="1" t="str">
        <f t="shared" si="15"/>
        <v>Delta 367</v>
      </c>
      <c r="H107" s="1" t="str">
        <f t="shared" si="16"/>
        <v>Delta 367</v>
      </c>
      <c r="I107" s="1"/>
      <c r="J107" s="1"/>
      <c r="K107" s="1"/>
      <c r="L107" s="2"/>
      <c r="M107" s="2"/>
      <c r="N107" s="2"/>
      <c r="O107" s="1" t="s">
        <v>35</v>
      </c>
      <c r="P107" s="1" t="s">
        <v>35</v>
      </c>
      <c r="Q107" s="1" t="s">
        <v>35</v>
      </c>
      <c r="R107" s="1"/>
      <c r="S107" s="1"/>
      <c r="T107" s="1"/>
      <c r="U107" s="4"/>
      <c r="V107" s="4"/>
      <c r="W107" s="1"/>
      <c r="X107" s="1"/>
      <c r="Y107" s="1"/>
      <c r="Z107" s="1"/>
      <c r="AA107" s="1"/>
      <c r="AB107" s="1"/>
      <c r="AC107" s="1"/>
      <c r="AD107" s="451"/>
      <c r="AE107" s="451"/>
    </row>
    <row r="108" spans="2:31" ht="19.5" hidden="1" outlineLevel="1" x14ac:dyDescent="0.5">
      <c r="B108" s="1">
        <v>10</v>
      </c>
      <c r="C108" s="1" t="s">
        <v>42</v>
      </c>
      <c r="D108" s="451" t="s">
        <v>32</v>
      </c>
      <c r="E108" s="451"/>
      <c r="F108" s="1" t="str">
        <f t="shared" si="17"/>
        <v>تیموراسماعیلزاده</v>
      </c>
      <c r="G108" s="1" t="str">
        <f t="shared" si="15"/>
        <v>Delta 360</v>
      </c>
      <c r="H108" s="1" t="str">
        <f t="shared" si="16"/>
        <v>Delta 360</v>
      </c>
      <c r="I108" s="1"/>
      <c r="J108" s="1"/>
      <c r="K108" s="1"/>
      <c r="L108" s="2"/>
      <c r="M108" s="2"/>
      <c r="N108" s="2"/>
      <c r="O108" s="1" t="s">
        <v>35</v>
      </c>
      <c r="P108" s="1" t="s">
        <v>35</v>
      </c>
      <c r="Q108" s="1" t="s">
        <v>35</v>
      </c>
      <c r="R108" s="1"/>
      <c r="S108" s="1"/>
      <c r="T108" s="1"/>
      <c r="U108" s="4"/>
      <c r="V108" s="4"/>
      <c r="W108" s="1"/>
      <c r="X108" s="1"/>
      <c r="Y108" s="1"/>
      <c r="Z108" s="1"/>
      <c r="AA108" s="1"/>
      <c r="AB108" s="1"/>
      <c r="AC108" s="1"/>
      <c r="AD108" s="451"/>
      <c r="AE108" s="451"/>
    </row>
    <row r="109" spans="2:31" ht="19.5" hidden="1" outlineLevel="1" x14ac:dyDescent="0.5">
      <c r="B109" s="1">
        <v>11</v>
      </c>
      <c r="C109" s="1" t="s">
        <v>42</v>
      </c>
      <c r="D109" s="451" t="s">
        <v>32</v>
      </c>
      <c r="E109" s="451"/>
      <c r="F109" s="1" t="str">
        <f t="shared" si="17"/>
        <v>تیموراسماعیلزاده</v>
      </c>
      <c r="G109" s="1" t="str">
        <f t="shared" si="15"/>
        <v>Delta 360</v>
      </c>
      <c r="H109" s="1" t="str">
        <f t="shared" si="16"/>
        <v>Delta 360</v>
      </c>
      <c r="I109" s="1"/>
      <c r="J109" s="83"/>
      <c r="K109" s="83"/>
      <c r="L109" s="2"/>
      <c r="M109" s="2"/>
      <c r="N109" s="2"/>
      <c r="O109" s="1" t="s">
        <v>35</v>
      </c>
      <c r="P109" s="1" t="s">
        <v>35</v>
      </c>
      <c r="Q109" s="1" t="s">
        <v>35</v>
      </c>
      <c r="R109" s="83"/>
      <c r="S109" s="83"/>
      <c r="T109" s="83"/>
      <c r="U109" s="4"/>
      <c r="V109" s="4"/>
      <c r="W109" s="1"/>
      <c r="X109" s="83"/>
      <c r="Y109" s="83"/>
      <c r="Z109" s="83"/>
      <c r="AA109" s="83"/>
      <c r="AB109" s="83"/>
      <c r="AC109" s="83"/>
      <c r="AD109" s="556"/>
      <c r="AE109" s="556"/>
    </row>
    <row r="110" spans="2:31" ht="19.5" hidden="1" outlineLevel="1" x14ac:dyDescent="0.5">
      <c r="B110" s="1">
        <v>12</v>
      </c>
      <c r="C110" s="1" t="s">
        <v>42</v>
      </c>
      <c r="D110" s="451" t="s">
        <v>32</v>
      </c>
      <c r="E110" s="451"/>
      <c r="F110" s="1" t="str">
        <f t="shared" si="17"/>
        <v>تیموراسماعیلزاده</v>
      </c>
      <c r="G110" s="1" t="str">
        <f t="shared" si="15"/>
        <v>Delta 360</v>
      </c>
      <c r="H110" s="1" t="str">
        <f t="shared" si="16"/>
        <v>Delta 360</v>
      </c>
      <c r="I110" s="1"/>
      <c r="J110" s="83"/>
      <c r="K110" s="83"/>
      <c r="L110" s="2"/>
      <c r="M110" s="2"/>
      <c r="N110" s="2"/>
      <c r="O110" s="1" t="s">
        <v>35</v>
      </c>
      <c r="P110" s="1" t="s">
        <v>35</v>
      </c>
      <c r="Q110" s="1" t="s">
        <v>35</v>
      </c>
      <c r="R110" s="83"/>
      <c r="S110" s="83"/>
      <c r="T110" s="83"/>
      <c r="U110" s="4"/>
      <c r="V110" s="4"/>
      <c r="W110" s="1"/>
      <c r="X110" s="83"/>
      <c r="Y110" s="83"/>
      <c r="Z110" s="83"/>
      <c r="AA110" s="83"/>
      <c r="AB110" s="83"/>
      <c r="AC110" s="83"/>
      <c r="AD110" s="556"/>
      <c r="AE110" s="556"/>
    </row>
    <row r="111" spans="2:31" ht="19.5" hidden="1" outlineLevel="1" x14ac:dyDescent="0.5">
      <c r="B111" s="1">
        <v>13</v>
      </c>
      <c r="C111" s="1" t="s">
        <v>42</v>
      </c>
      <c r="D111" s="451" t="s">
        <v>32</v>
      </c>
      <c r="E111" s="451"/>
      <c r="F111" s="1" t="str">
        <f t="shared" si="17"/>
        <v>تیموراسماعیلزاده</v>
      </c>
      <c r="G111" s="1" t="str">
        <f t="shared" si="15"/>
        <v>Delta 360</v>
      </c>
      <c r="H111" s="1" t="str">
        <f t="shared" si="16"/>
        <v>Delta 360</v>
      </c>
      <c r="I111" s="1"/>
      <c r="J111" s="83"/>
      <c r="K111" s="83"/>
      <c r="L111" s="2"/>
      <c r="M111" s="2"/>
      <c r="N111" s="2"/>
      <c r="O111" s="1" t="s">
        <v>35</v>
      </c>
      <c r="P111" s="1" t="s">
        <v>35</v>
      </c>
      <c r="Q111" s="1" t="s">
        <v>35</v>
      </c>
      <c r="R111" s="83"/>
      <c r="S111" s="83"/>
      <c r="T111" s="83"/>
      <c r="U111" s="4"/>
      <c r="V111" s="4"/>
      <c r="W111" s="1"/>
      <c r="X111" s="83"/>
      <c r="Y111" s="83"/>
      <c r="Z111" s="83"/>
      <c r="AA111" s="83"/>
      <c r="AB111" s="83"/>
      <c r="AC111" s="83"/>
      <c r="AD111" s="556"/>
      <c r="AE111" s="556"/>
    </row>
    <row r="112" spans="2:31" ht="19.5" hidden="1" outlineLevel="1" x14ac:dyDescent="0.5">
      <c r="B112" s="1">
        <v>14</v>
      </c>
      <c r="C112" s="1" t="s">
        <v>42</v>
      </c>
      <c r="D112" s="451" t="s">
        <v>32</v>
      </c>
      <c r="E112" s="451"/>
      <c r="F112" s="1" t="str">
        <f t="shared" si="17"/>
        <v>تیموراسماعیلزاده</v>
      </c>
      <c r="G112" s="1" t="str">
        <f t="shared" si="15"/>
        <v>Delta 360</v>
      </c>
      <c r="H112" s="1" t="str">
        <f t="shared" si="16"/>
        <v>Delta 360</v>
      </c>
      <c r="I112" s="1"/>
      <c r="J112" s="83"/>
      <c r="K112" s="83"/>
      <c r="L112" s="2"/>
      <c r="M112" s="2"/>
      <c r="N112" s="2"/>
      <c r="O112" s="1" t="s">
        <v>35</v>
      </c>
      <c r="P112" s="1" t="s">
        <v>35</v>
      </c>
      <c r="Q112" s="1" t="s">
        <v>35</v>
      </c>
      <c r="R112" s="83"/>
      <c r="S112" s="83"/>
      <c r="T112" s="83"/>
      <c r="U112" s="4"/>
      <c r="V112" s="4"/>
      <c r="W112" s="1"/>
      <c r="X112" s="83"/>
      <c r="Y112" s="83"/>
      <c r="Z112" s="83"/>
      <c r="AA112" s="83"/>
      <c r="AB112" s="83"/>
      <c r="AC112" s="83"/>
      <c r="AD112" s="556"/>
      <c r="AE112" s="556"/>
    </row>
    <row r="113" spans="2:31" ht="19.5" hidden="1" outlineLevel="1" x14ac:dyDescent="0.5">
      <c r="B113" s="1">
        <v>15</v>
      </c>
      <c r="C113" s="1" t="s">
        <v>42</v>
      </c>
      <c r="D113" s="451" t="s">
        <v>32</v>
      </c>
      <c r="E113" s="451"/>
      <c r="F113" s="1" t="str">
        <f t="shared" si="17"/>
        <v>تیموراسماعیلزاده</v>
      </c>
      <c r="G113" s="1" t="str">
        <f t="shared" si="15"/>
        <v>Delta 360</v>
      </c>
      <c r="H113" s="1" t="str">
        <f t="shared" si="16"/>
        <v>Delta 360</v>
      </c>
      <c r="I113" s="1"/>
      <c r="J113" s="83"/>
      <c r="K113" s="83"/>
      <c r="L113" s="2"/>
      <c r="M113" s="2"/>
      <c r="N113" s="2"/>
      <c r="O113" s="1" t="s">
        <v>35</v>
      </c>
      <c r="P113" s="1" t="s">
        <v>35</v>
      </c>
      <c r="Q113" s="1" t="s">
        <v>35</v>
      </c>
      <c r="R113" s="83"/>
      <c r="S113" s="83"/>
      <c r="T113" s="83"/>
      <c r="U113" s="4"/>
      <c r="V113" s="4"/>
      <c r="W113" s="1"/>
      <c r="X113" s="83"/>
      <c r="Y113" s="83"/>
      <c r="Z113" s="83"/>
      <c r="AA113" s="83"/>
      <c r="AB113" s="83"/>
      <c r="AC113" s="83"/>
      <c r="AD113" s="556"/>
      <c r="AE113" s="556"/>
    </row>
    <row r="114" spans="2:31" ht="19.5" hidden="1" outlineLevel="1" x14ac:dyDescent="0.5">
      <c r="B114" s="1">
        <v>16</v>
      </c>
      <c r="C114" s="1" t="s">
        <v>42</v>
      </c>
      <c r="D114" s="451" t="s">
        <v>32</v>
      </c>
      <c r="E114" s="451"/>
      <c r="F114" s="1" t="str">
        <f t="shared" si="17"/>
        <v>تیموراسماعیلزاده</v>
      </c>
      <c r="G114" s="1" t="str">
        <f t="shared" si="15"/>
        <v>Delta 360</v>
      </c>
      <c r="H114" s="1" t="str">
        <f t="shared" si="16"/>
        <v>Delta 360</v>
      </c>
      <c r="I114" s="1"/>
      <c r="J114" s="83"/>
      <c r="K114" s="83"/>
      <c r="L114" s="2"/>
      <c r="M114" s="2"/>
      <c r="N114" s="2"/>
      <c r="O114" s="1" t="s">
        <v>35</v>
      </c>
      <c r="P114" s="1" t="s">
        <v>35</v>
      </c>
      <c r="Q114" s="1" t="s">
        <v>35</v>
      </c>
      <c r="R114" s="83"/>
      <c r="S114" s="83"/>
      <c r="T114" s="83"/>
      <c r="U114" s="4"/>
      <c r="V114" s="4"/>
      <c r="W114" s="1"/>
      <c r="X114" s="83"/>
      <c r="Y114" s="83"/>
      <c r="Z114" s="83"/>
      <c r="AA114" s="83"/>
      <c r="AB114" s="83"/>
      <c r="AC114" s="83"/>
      <c r="AD114" s="556"/>
      <c r="AE114" s="556"/>
    </row>
    <row r="115" spans="2:31" ht="19.5" hidden="1" outlineLevel="1" x14ac:dyDescent="0.5">
      <c r="B115" s="1">
        <v>17</v>
      </c>
      <c r="C115" s="1" t="s">
        <v>42</v>
      </c>
      <c r="D115" s="451" t="s">
        <v>32</v>
      </c>
      <c r="E115" s="451"/>
      <c r="F115" s="1" t="str">
        <f t="shared" si="17"/>
        <v>تیموراسماعیلزاده</v>
      </c>
      <c r="G115" s="1" t="str">
        <f t="shared" si="15"/>
        <v>Delta 360</v>
      </c>
      <c r="H115" s="1" t="str">
        <f t="shared" si="16"/>
        <v>Delta 360</v>
      </c>
      <c r="I115" s="1"/>
      <c r="J115" s="83"/>
      <c r="K115" s="83"/>
      <c r="L115" s="2"/>
      <c r="M115" s="2"/>
      <c r="N115" s="2"/>
      <c r="O115" s="1" t="s">
        <v>35</v>
      </c>
      <c r="P115" s="1" t="s">
        <v>35</v>
      </c>
      <c r="Q115" s="1" t="s">
        <v>35</v>
      </c>
      <c r="R115" s="83"/>
      <c r="S115" s="83"/>
      <c r="T115" s="83"/>
      <c r="U115" s="4"/>
      <c r="V115" s="4"/>
      <c r="W115" s="1"/>
      <c r="X115" s="83"/>
      <c r="Y115" s="83"/>
      <c r="Z115" s="83"/>
      <c r="AA115" s="83"/>
      <c r="AB115" s="83"/>
      <c r="AC115" s="83"/>
      <c r="AD115" s="556"/>
      <c r="AE115" s="556"/>
    </row>
    <row r="116" spans="2:31" ht="19.5" hidden="1" outlineLevel="1" x14ac:dyDescent="0.5">
      <c r="B116" s="1">
        <v>18</v>
      </c>
      <c r="C116" s="1" t="s">
        <v>42</v>
      </c>
      <c r="D116" s="451" t="s">
        <v>32</v>
      </c>
      <c r="E116" s="451"/>
      <c r="F116" s="1" t="str">
        <f t="shared" si="17"/>
        <v>تیموراسماعیلزاده</v>
      </c>
      <c r="G116" s="1" t="str">
        <f t="shared" si="15"/>
        <v>Delta 360</v>
      </c>
      <c r="H116" s="1" t="str">
        <f t="shared" si="16"/>
        <v>Delta 360</v>
      </c>
      <c r="I116" s="1"/>
      <c r="J116" s="83"/>
      <c r="K116" s="83"/>
      <c r="L116" s="2"/>
      <c r="M116" s="2"/>
      <c r="N116" s="2"/>
      <c r="O116" s="1" t="s">
        <v>35</v>
      </c>
      <c r="P116" s="1" t="s">
        <v>35</v>
      </c>
      <c r="Q116" s="1" t="s">
        <v>35</v>
      </c>
      <c r="R116" s="83"/>
      <c r="S116" s="83"/>
      <c r="T116" s="83"/>
      <c r="U116" s="4"/>
      <c r="V116" s="4"/>
      <c r="W116" s="1"/>
      <c r="X116" s="83"/>
      <c r="Y116" s="83"/>
      <c r="Z116" s="83"/>
      <c r="AA116" s="83"/>
      <c r="AB116" s="83"/>
      <c r="AC116" s="83"/>
      <c r="AD116" s="556"/>
      <c r="AE116" s="556"/>
    </row>
    <row r="117" spans="2:31" ht="19.5" hidden="1" outlineLevel="1" x14ac:dyDescent="0.5">
      <c r="B117" s="1">
        <v>19</v>
      </c>
      <c r="C117" s="1" t="s">
        <v>42</v>
      </c>
      <c r="D117" s="451" t="s">
        <v>32</v>
      </c>
      <c r="E117" s="451"/>
      <c r="F117" s="1" t="str">
        <f t="shared" si="17"/>
        <v>تیموراسماعیلزاده</v>
      </c>
      <c r="G117" s="1" t="str">
        <f t="shared" si="15"/>
        <v>Delta 360</v>
      </c>
      <c r="H117" s="1" t="str">
        <f t="shared" si="16"/>
        <v>Delta 360</v>
      </c>
      <c r="I117" s="1"/>
      <c r="J117" s="83"/>
      <c r="K117" s="83"/>
      <c r="L117" s="2"/>
      <c r="M117" s="2"/>
      <c r="N117" s="2"/>
      <c r="O117" s="1" t="s">
        <v>35</v>
      </c>
      <c r="P117" s="1" t="s">
        <v>35</v>
      </c>
      <c r="Q117" s="1" t="s">
        <v>35</v>
      </c>
      <c r="R117" s="83"/>
      <c r="S117" s="83"/>
      <c r="T117" s="83"/>
      <c r="U117" s="4"/>
      <c r="V117" s="4"/>
      <c r="W117" s="1"/>
      <c r="X117" s="83"/>
      <c r="Y117" s="83"/>
      <c r="Z117" s="83"/>
      <c r="AA117" s="83"/>
      <c r="AB117" s="83"/>
      <c r="AC117" s="83"/>
      <c r="AD117" s="556"/>
      <c r="AE117" s="556"/>
    </row>
    <row r="118" spans="2:31" ht="19.5" hidden="1" outlineLevel="1" x14ac:dyDescent="0.5">
      <c r="B118" s="1">
        <v>20</v>
      </c>
      <c r="C118" s="1" t="s">
        <v>42</v>
      </c>
      <c r="D118" s="451" t="s">
        <v>32</v>
      </c>
      <c r="E118" s="451"/>
      <c r="F118" s="1" t="str">
        <f t="shared" si="17"/>
        <v>تیموراسماعیلزاده</v>
      </c>
      <c r="G118" s="1" t="str">
        <f t="shared" si="15"/>
        <v>Delta 360</v>
      </c>
      <c r="H118" s="1" t="str">
        <f t="shared" si="16"/>
        <v>Delta 360</v>
      </c>
      <c r="I118" s="1"/>
      <c r="J118" s="83"/>
      <c r="K118" s="83"/>
      <c r="L118" s="2"/>
      <c r="M118" s="2"/>
      <c r="N118" s="2"/>
      <c r="O118" s="1" t="s">
        <v>35</v>
      </c>
      <c r="P118" s="1" t="s">
        <v>35</v>
      </c>
      <c r="Q118" s="1" t="s">
        <v>35</v>
      </c>
      <c r="R118" s="83"/>
      <c r="S118" s="83"/>
      <c r="T118" s="83"/>
      <c r="U118" s="4"/>
      <c r="V118" s="4"/>
      <c r="W118" s="1"/>
      <c r="X118" s="83"/>
      <c r="Y118" s="83"/>
      <c r="Z118" s="83"/>
      <c r="AA118" s="83"/>
      <c r="AB118" s="83"/>
      <c r="AC118" s="83"/>
      <c r="AD118" s="556"/>
      <c r="AE118" s="556"/>
    </row>
    <row r="119" spans="2:31" ht="19.5" hidden="1" outlineLevel="1" x14ac:dyDescent="0.5">
      <c r="B119" s="1">
        <v>21</v>
      </c>
      <c r="C119" s="1" t="s">
        <v>42</v>
      </c>
      <c r="D119" s="451" t="s">
        <v>32</v>
      </c>
      <c r="E119" s="451"/>
      <c r="F119" s="1" t="str">
        <f t="shared" si="17"/>
        <v>تیموراسماعیلزاده</v>
      </c>
      <c r="G119" s="1" t="str">
        <f t="shared" si="15"/>
        <v>Delta 360</v>
      </c>
      <c r="H119" s="1" t="str">
        <f t="shared" si="16"/>
        <v>Delta 360</v>
      </c>
      <c r="I119" s="1"/>
      <c r="J119" s="83"/>
      <c r="K119" s="83"/>
      <c r="L119" s="2"/>
      <c r="M119" s="2"/>
      <c r="N119" s="2"/>
      <c r="O119" s="1" t="s">
        <v>35</v>
      </c>
      <c r="P119" s="1" t="s">
        <v>35</v>
      </c>
      <c r="Q119" s="1" t="s">
        <v>35</v>
      </c>
      <c r="R119" s="83"/>
      <c r="S119" s="83"/>
      <c r="T119" s="83"/>
      <c r="U119" s="4"/>
      <c r="V119" s="4"/>
      <c r="W119" s="1"/>
      <c r="X119" s="83"/>
      <c r="Y119" s="83"/>
      <c r="Z119" s="83"/>
      <c r="AA119" s="83"/>
      <c r="AB119" s="83"/>
      <c r="AC119" s="83"/>
      <c r="AD119" s="556"/>
      <c r="AE119" s="556"/>
    </row>
    <row r="120" spans="2:31" ht="19.5" hidden="1" outlineLevel="1" x14ac:dyDescent="0.5">
      <c r="B120" s="1">
        <v>22</v>
      </c>
      <c r="C120" s="1" t="s">
        <v>42</v>
      </c>
      <c r="D120" s="451" t="s">
        <v>32</v>
      </c>
      <c r="E120" s="451"/>
      <c r="F120" s="1" t="str">
        <f t="shared" si="17"/>
        <v>تیموراسماعیلزاده</v>
      </c>
      <c r="G120" s="1" t="str">
        <f t="shared" si="15"/>
        <v>Delta 360</v>
      </c>
      <c r="H120" s="1" t="str">
        <f t="shared" si="16"/>
        <v>Delta 360</v>
      </c>
      <c r="I120" s="1"/>
      <c r="J120" s="83"/>
      <c r="K120" s="83"/>
      <c r="L120" s="2"/>
      <c r="M120" s="2"/>
      <c r="N120" s="2"/>
      <c r="O120" s="1" t="s">
        <v>35</v>
      </c>
      <c r="P120" s="1" t="s">
        <v>35</v>
      </c>
      <c r="Q120" s="1" t="s">
        <v>35</v>
      </c>
      <c r="R120" s="83"/>
      <c r="S120" s="83"/>
      <c r="T120" s="83"/>
      <c r="U120" s="4"/>
      <c r="V120" s="4"/>
      <c r="W120" s="1"/>
      <c r="X120" s="83"/>
      <c r="Y120" s="83"/>
      <c r="Z120" s="83"/>
      <c r="AA120" s="83"/>
      <c r="AB120" s="83"/>
      <c r="AC120" s="83"/>
      <c r="AD120" s="556"/>
      <c r="AE120" s="556"/>
    </row>
    <row r="121" spans="2:31" ht="19.5" hidden="1" outlineLevel="1" x14ac:dyDescent="0.5">
      <c r="B121" s="1">
        <v>23</v>
      </c>
      <c r="C121" s="1" t="s">
        <v>42</v>
      </c>
      <c r="D121" s="451" t="s">
        <v>32</v>
      </c>
      <c r="E121" s="451"/>
      <c r="F121" s="1" t="str">
        <f t="shared" si="17"/>
        <v>تیموراسماعیلزاده</v>
      </c>
      <c r="G121" s="1" t="str">
        <f t="shared" si="15"/>
        <v>Delta 360</v>
      </c>
      <c r="H121" s="1" t="str">
        <f t="shared" si="16"/>
        <v>Delta 360</v>
      </c>
      <c r="I121" s="1"/>
      <c r="J121" s="83"/>
      <c r="K121" s="83"/>
      <c r="L121" s="2"/>
      <c r="M121" s="2"/>
      <c r="N121" s="2"/>
      <c r="O121" s="1" t="s">
        <v>35</v>
      </c>
      <c r="P121" s="1" t="s">
        <v>35</v>
      </c>
      <c r="Q121" s="1" t="s">
        <v>35</v>
      </c>
      <c r="R121" s="83"/>
      <c r="S121" s="83"/>
      <c r="T121" s="83"/>
      <c r="U121" s="4"/>
      <c r="V121" s="4"/>
      <c r="W121" s="1"/>
      <c r="X121" s="83"/>
      <c r="Y121" s="83"/>
      <c r="Z121" s="83"/>
      <c r="AA121" s="83"/>
      <c r="AB121" s="83"/>
      <c r="AC121" s="83"/>
      <c r="AD121" s="556"/>
      <c r="AE121" s="556"/>
    </row>
    <row r="122" spans="2:31" ht="19.5" hidden="1" outlineLevel="1" x14ac:dyDescent="0.5">
      <c r="B122" s="1">
        <v>24</v>
      </c>
      <c r="C122" s="1" t="s">
        <v>42</v>
      </c>
      <c r="D122" s="451" t="s">
        <v>32</v>
      </c>
      <c r="E122" s="451"/>
      <c r="F122" s="1" t="str">
        <f t="shared" si="17"/>
        <v>تیموراسماعیلزاده</v>
      </c>
      <c r="G122" s="1" t="str">
        <f t="shared" si="15"/>
        <v>Delta 360</v>
      </c>
      <c r="H122" s="1" t="str">
        <f t="shared" si="16"/>
        <v>Delta 360</v>
      </c>
      <c r="I122" s="1"/>
      <c r="J122" s="83"/>
      <c r="K122" s="83"/>
      <c r="L122" s="2"/>
      <c r="M122" s="2"/>
      <c r="N122" s="2"/>
      <c r="O122" s="1" t="s">
        <v>35</v>
      </c>
      <c r="P122" s="1" t="s">
        <v>35</v>
      </c>
      <c r="Q122" s="1" t="s">
        <v>35</v>
      </c>
      <c r="R122" s="83"/>
      <c r="S122" s="83"/>
      <c r="T122" s="83"/>
      <c r="U122" s="4"/>
      <c r="V122" s="4"/>
      <c r="W122" s="1"/>
      <c r="X122" s="83"/>
      <c r="Y122" s="83"/>
      <c r="Z122" s="83"/>
      <c r="AA122" s="83"/>
      <c r="AB122" s="83"/>
      <c r="AC122" s="83"/>
      <c r="AD122" s="556"/>
      <c r="AE122" s="556"/>
    </row>
    <row r="123" spans="2:31" ht="19.5" hidden="1" outlineLevel="1" x14ac:dyDescent="0.5">
      <c r="B123" s="1">
        <v>25</v>
      </c>
      <c r="C123" s="1" t="s">
        <v>42</v>
      </c>
      <c r="D123" s="451" t="s">
        <v>32</v>
      </c>
      <c r="E123" s="451"/>
      <c r="F123" s="1" t="str">
        <f t="shared" si="17"/>
        <v>تیموراسماعیلزاده</v>
      </c>
      <c r="G123" s="1" t="str">
        <f t="shared" si="15"/>
        <v>Delta 360</v>
      </c>
      <c r="H123" s="1" t="str">
        <f t="shared" si="16"/>
        <v>Delta 360</v>
      </c>
      <c r="I123" s="1"/>
      <c r="J123" s="83"/>
      <c r="K123" s="83"/>
      <c r="L123" s="2"/>
      <c r="M123" s="2"/>
      <c r="N123" s="2"/>
      <c r="O123" s="1" t="s">
        <v>35</v>
      </c>
      <c r="P123" s="1" t="s">
        <v>35</v>
      </c>
      <c r="Q123" s="1" t="s">
        <v>35</v>
      </c>
      <c r="R123" s="83"/>
      <c r="S123" s="83"/>
      <c r="T123" s="83"/>
      <c r="U123" s="4"/>
      <c r="V123" s="4"/>
      <c r="W123" s="1"/>
      <c r="X123" s="83"/>
      <c r="Y123" s="83"/>
      <c r="Z123" s="83"/>
      <c r="AA123" s="83"/>
      <c r="AB123" s="83"/>
      <c r="AC123" s="83"/>
      <c r="AD123" s="556"/>
      <c r="AE123" s="556"/>
    </row>
    <row r="124" spans="2:31" ht="19.5" hidden="1" outlineLevel="1" x14ac:dyDescent="0.5">
      <c r="B124" s="1">
        <v>26</v>
      </c>
      <c r="C124" s="1" t="s">
        <v>42</v>
      </c>
      <c r="D124" s="451" t="s">
        <v>32</v>
      </c>
      <c r="E124" s="451"/>
      <c r="F124" s="1" t="str">
        <f t="shared" si="17"/>
        <v>تیموراسماعیلزاده</v>
      </c>
      <c r="G124" s="1" t="str">
        <f t="shared" si="15"/>
        <v>Delta 360</v>
      </c>
      <c r="H124" s="1" t="str">
        <f t="shared" si="16"/>
        <v>Delta 360</v>
      </c>
      <c r="I124" s="1"/>
      <c r="J124" s="83"/>
      <c r="K124" s="83"/>
      <c r="L124" s="2"/>
      <c r="M124" s="2"/>
      <c r="N124" s="2"/>
      <c r="O124" s="1" t="s">
        <v>35</v>
      </c>
      <c r="P124" s="1" t="s">
        <v>35</v>
      </c>
      <c r="Q124" s="1" t="s">
        <v>35</v>
      </c>
      <c r="R124" s="83"/>
      <c r="S124" s="83"/>
      <c r="T124" s="83"/>
      <c r="U124" s="4"/>
      <c r="V124" s="4"/>
      <c r="W124" s="1"/>
      <c r="X124" s="83"/>
      <c r="Y124" s="83"/>
      <c r="Z124" s="83"/>
      <c r="AA124" s="83"/>
      <c r="AB124" s="83"/>
      <c r="AC124" s="83"/>
      <c r="AD124" s="556"/>
      <c r="AE124" s="556"/>
    </row>
    <row r="125" spans="2:31" ht="19.5" hidden="1" outlineLevel="1" x14ac:dyDescent="0.5">
      <c r="B125" s="1">
        <v>27</v>
      </c>
      <c r="C125" s="1" t="s">
        <v>42</v>
      </c>
      <c r="D125" s="451" t="s">
        <v>32</v>
      </c>
      <c r="E125" s="451"/>
      <c r="F125" s="1" t="str">
        <f t="shared" si="17"/>
        <v>تیموراسماعیلزاده</v>
      </c>
      <c r="G125" s="1" t="str">
        <f t="shared" si="15"/>
        <v>Delta 360</v>
      </c>
      <c r="H125" s="1" t="str">
        <f t="shared" si="16"/>
        <v>Delta 360</v>
      </c>
      <c r="I125" s="1"/>
      <c r="J125" s="83"/>
      <c r="K125" s="83"/>
      <c r="L125" s="2"/>
      <c r="M125" s="2"/>
      <c r="N125" s="2"/>
      <c r="O125" s="1" t="s">
        <v>35</v>
      </c>
      <c r="P125" s="1" t="s">
        <v>35</v>
      </c>
      <c r="Q125" s="1" t="s">
        <v>35</v>
      </c>
      <c r="R125" s="83"/>
      <c r="S125" s="83"/>
      <c r="T125" s="83"/>
      <c r="U125" s="4"/>
      <c r="V125" s="4"/>
      <c r="W125" s="1"/>
      <c r="X125" s="83"/>
      <c r="Y125" s="83"/>
      <c r="Z125" s="83"/>
      <c r="AA125" s="83"/>
      <c r="AB125" s="83"/>
      <c r="AC125" s="83"/>
      <c r="AD125" s="556"/>
      <c r="AE125" s="556"/>
    </row>
    <row r="126" spans="2:31" ht="19.5" hidden="1" outlineLevel="1" x14ac:dyDescent="0.5">
      <c r="B126" s="1">
        <v>28</v>
      </c>
      <c r="C126" s="1" t="s">
        <v>42</v>
      </c>
      <c r="D126" s="451" t="s">
        <v>32</v>
      </c>
      <c r="E126" s="451"/>
      <c r="F126" s="1" t="str">
        <f t="shared" si="17"/>
        <v>تیموراسماعیلزاده</v>
      </c>
      <c r="G126" s="1" t="str">
        <f t="shared" si="15"/>
        <v>Delta 360</v>
      </c>
      <c r="H126" s="1" t="str">
        <f t="shared" si="16"/>
        <v>Delta 360</v>
      </c>
      <c r="I126" s="1"/>
      <c r="J126" s="83"/>
      <c r="K126" s="83"/>
      <c r="L126" s="2"/>
      <c r="M126" s="2"/>
      <c r="N126" s="2"/>
      <c r="O126" s="1" t="s">
        <v>35</v>
      </c>
      <c r="P126" s="1" t="s">
        <v>35</v>
      </c>
      <c r="Q126" s="1" t="s">
        <v>35</v>
      </c>
      <c r="R126" s="83"/>
      <c r="S126" s="83"/>
      <c r="T126" s="83"/>
      <c r="U126" s="4"/>
      <c r="V126" s="4"/>
      <c r="W126" s="1"/>
      <c r="X126" s="83"/>
      <c r="Y126" s="83"/>
      <c r="Z126" s="83"/>
      <c r="AA126" s="83"/>
      <c r="AB126" s="83"/>
      <c r="AC126" s="83"/>
      <c r="AD126" s="556"/>
      <c r="AE126" s="556"/>
    </row>
    <row r="127" spans="2:31" ht="19.5" hidden="1" outlineLevel="1" x14ac:dyDescent="0.5">
      <c r="B127" s="1">
        <v>29</v>
      </c>
      <c r="C127" s="1" t="s">
        <v>42</v>
      </c>
      <c r="D127" s="451" t="s">
        <v>32</v>
      </c>
      <c r="E127" s="451"/>
      <c r="F127" s="1" t="str">
        <f t="shared" si="17"/>
        <v>تیموراسماعیلزاده</v>
      </c>
      <c r="G127" s="1" t="str">
        <f t="shared" si="15"/>
        <v>Delta 360</v>
      </c>
      <c r="H127" s="1" t="str">
        <f t="shared" si="16"/>
        <v>Delta 360</v>
      </c>
      <c r="I127" s="1"/>
      <c r="J127" s="83"/>
      <c r="K127" s="83"/>
      <c r="L127" s="2"/>
      <c r="M127" s="2"/>
      <c r="N127" s="2"/>
      <c r="O127" s="1" t="s">
        <v>35</v>
      </c>
      <c r="P127" s="1" t="s">
        <v>35</v>
      </c>
      <c r="Q127" s="1" t="s">
        <v>35</v>
      </c>
      <c r="R127" s="83"/>
      <c r="S127" s="83"/>
      <c r="T127" s="83"/>
      <c r="U127" s="4"/>
      <c r="V127" s="4"/>
      <c r="W127" s="1"/>
      <c r="X127" s="83"/>
      <c r="Y127" s="83"/>
      <c r="Z127" s="83"/>
      <c r="AA127" s="83"/>
      <c r="AB127" s="83"/>
      <c r="AC127" s="83"/>
      <c r="AD127" s="556"/>
      <c r="AE127" s="556"/>
    </row>
    <row r="128" spans="2:31" ht="19.5" hidden="1" outlineLevel="1" x14ac:dyDescent="0.5">
      <c r="B128" s="1">
        <v>30</v>
      </c>
      <c r="C128" s="1" t="s">
        <v>42</v>
      </c>
      <c r="D128" s="451" t="s">
        <v>32</v>
      </c>
      <c r="E128" s="451"/>
      <c r="F128" s="1" t="str">
        <f t="shared" si="17"/>
        <v>تیموراسماعیلزاده</v>
      </c>
      <c r="G128" s="1" t="str">
        <f t="shared" si="15"/>
        <v>Delta 360</v>
      </c>
      <c r="H128" s="1" t="str">
        <f t="shared" si="16"/>
        <v>Delta 360</v>
      </c>
      <c r="I128" s="1"/>
      <c r="J128" s="83"/>
      <c r="K128" s="83"/>
      <c r="L128" s="2"/>
      <c r="M128" s="2"/>
      <c r="N128" s="2"/>
      <c r="O128" s="1" t="s">
        <v>35</v>
      </c>
      <c r="P128" s="1" t="s">
        <v>35</v>
      </c>
      <c r="Q128" s="1" t="s">
        <v>35</v>
      </c>
      <c r="R128" s="83"/>
      <c r="S128" s="83"/>
      <c r="T128" s="83"/>
      <c r="U128" s="4"/>
      <c r="V128" s="4"/>
      <c r="W128" s="1"/>
      <c r="X128" s="83"/>
      <c r="Y128" s="83"/>
      <c r="Z128" s="83"/>
      <c r="AA128" s="83"/>
      <c r="AB128" s="83"/>
      <c r="AC128" s="83"/>
      <c r="AD128" s="556"/>
      <c r="AE128" s="556"/>
    </row>
    <row r="129" spans="2:41" ht="19.5" hidden="1" outlineLevel="1" x14ac:dyDescent="0.5">
      <c r="B129" s="1">
        <v>31</v>
      </c>
      <c r="C129" s="1" t="s">
        <v>42</v>
      </c>
      <c r="D129" s="451" t="s">
        <v>32</v>
      </c>
      <c r="E129" s="451"/>
      <c r="F129" s="1" t="str">
        <f>IFERROR(VLOOKUP(D129,Hamid5,2,0),"")</f>
        <v>تیموراسماعیلزاده</v>
      </c>
      <c r="G129" s="1" t="str">
        <f t="shared" si="15"/>
        <v>Delta 360</v>
      </c>
      <c r="H129" s="1" t="str">
        <f t="shared" si="16"/>
        <v>Delta 360</v>
      </c>
      <c r="I129" s="1">
        <v>1111</v>
      </c>
      <c r="J129" s="1" t="s">
        <v>33</v>
      </c>
      <c r="K129" s="1"/>
      <c r="L129" s="2" t="s">
        <v>34</v>
      </c>
      <c r="M129" s="2" t="s">
        <v>34</v>
      </c>
      <c r="N129" s="2" t="s">
        <v>34</v>
      </c>
      <c r="O129" s="1" t="s">
        <v>34</v>
      </c>
      <c r="P129" s="1" t="s">
        <v>35</v>
      </c>
      <c r="Q129" s="1" t="s">
        <v>35</v>
      </c>
      <c r="R129" s="1" t="s">
        <v>34</v>
      </c>
      <c r="S129" s="1" t="s">
        <v>35</v>
      </c>
      <c r="T129" s="1">
        <v>588</v>
      </c>
      <c r="U129" s="4"/>
      <c r="V129" s="4"/>
      <c r="W129" s="1"/>
      <c r="X129" s="5">
        <v>0.29166666666666669</v>
      </c>
      <c r="Y129" s="5">
        <v>0.79166666666666663</v>
      </c>
      <c r="Z129" s="1">
        <v>3</v>
      </c>
      <c r="AA129" s="1">
        <v>1</v>
      </c>
      <c r="AB129" s="5">
        <f>(Y129-X129)</f>
        <v>0.49999999999999994</v>
      </c>
      <c r="AC129" s="1"/>
      <c r="AD129" s="451"/>
      <c r="AE129" s="451"/>
    </row>
    <row r="130" spans="2:41" ht="19.5" hidden="1" outlineLevel="1" x14ac:dyDescent="0.5">
      <c r="B130" s="1">
        <v>32</v>
      </c>
      <c r="C130" s="1" t="s">
        <v>42</v>
      </c>
      <c r="D130" s="451" t="s">
        <v>32</v>
      </c>
      <c r="E130" s="451"/>
      <c r="F130" s="1" t="str">
        <f>IFERROR(VLOOKUP(D130,Hamid5,2,0),)</f>
        <v>تیموراسماعیلزاده</v>
      </c>
      <c r="G130" s="1" t="str">
        <f t="shared" si="15"/>
        <v>Delta 360</v>
      </c>
      <c r="H130" s="1" t="str">
        <f t="shared" si="16"/>
        <v>Delta 360</v>
      </c>
      <c r="I130" s="1"/>
      <c r="J130" s="1"/>
      <c r="K130" s="1"/>
      <c r="L130" s="2"/>
      <c r="M130" s="2"/>
      <c r="N130" s="2"/>
      <c r="O130" s="1" t="s">
        <v>35</v>
      </c>
      <c r="P130" s="1" t="s">
        <v>35</v>
      </c>
      <c r="Q130" s="1" t="s">
        <v>35</v>
      </c>
      <c r="R130" s="1"/>
      <c r="S130" s="1"/>
      <c r="T130" s="1">
        <v>56</v>
      </c>
      <c r="U130" s="4"/>
      <c r="V130" s="4"/>
      <c r="W130" s="1"/>
      <c r="X130" s="1"/>
      <c r="Y130" s="1"/>
      <c r="Z130" s="1"/>
      <c r="AA130" s="1"/>
      <c r="AB130" s="1"/>
      <c r="AC130" s="1"/>
      <c r="AD130" s="451"/>
      <c r="AE130" s="451"/>
    </row>
    <row r="131" spans="2:41" ht="19.5" hidden="1" outlineLevel="1" x14ac:dyDescent="0.5">
      <c r="B131" s="1">
        <v>33</v>
      </c>
      <c r="C131" s="1" t="s">
        <v>42</v>
      </c>
      <c r="D131" s="451" t="s">
        <v>32</v>
      </c>
      <c r="E131" s="451"/>
      <c r="F131" s="1" t="str">
        <f>IFERROR(VLOOKUP(D131,Hamid5,2,0),)</f>
        <v>تیموراسماعیلزاده</v>
      </c>
      <c r="G131" s="1" t="str">
        <f t="shared" si="15"/>
        <v>Delta 360</v>
      </c>
      <c r="H131" s="1" t="str">
        <f t="shared" si="16"/>
        <v>Delta 360</v>
      </c>
      <c r="I131" s="1"/>
      <c r="J131" s="1"/>
      <c r="K131" s="1"/>
      <c r="L131" s="2"/>
      <c r="M131" s="2"/>
      <c r="N131" s="2"/>
      <c r="O131" s="1" t="s">
        <v>35</v>
      </c>
      <c r="P131" s="1" t="s">
        <v>35</v>
      </c>
      <c r="Q131" s="1" t="s">
        <v>35</v>
      </c>
      <c r="R131" s="1"/>
      <c r="S131" s="1"/>
      <c r="T131" s="1"/>
      <c r="U131" s="4"/>
      <c r="V131" s="4"/>
      <c r="W131" s="1"/>
      <c r="X131" s="1"/>
      <c r="Y131" s="1"/>
      <c r="Z131" s="1"/>
      <c r="AA131" s="1"/>
      <c r="AB131" s="1"/>
      <c r="AC131" s="1"/>
      <c r="AD131" s="451"/>
      <c r="AE131" s="451"/>
    </row>
    <row r="132" spans="2:41" ht="19.5" hidden="1" outlineLevel="1" x14ac:dyDescent="0.5">
      <c r="B132" s="1">
        <v>34</v>
      </c>
      <c r="C132" s="1" t="s">
        <v>42</v>
      </c>
      <c r="D132" s="451" t="s">
        <v>32</v>
      </c>
      <c r="E132" s="451"/>
      <c r="F132" s="1" t="str">
        <f>IFERROR(VLOOKUP(D132,Hamid5,2,0),)</f>
        <v>تیموراسماعیلزاده</v>
      </c>
      <c r="G132" s="1" t="str">
        <f t="shared" si="15"/>
        <v>Delta 360</v>
      </c>
      <c r="H132" s="1" t="str">
        <f t="shared" si="16"/>
        <v>Delta 360</v>
      </c>
      <c r="I132" s="1"/>
      <c r="J132" s="1"/>
      <c r="K132" s="1"/>
      <c r="L132" s="2"/>
      <c r="M132" s="2"/>
      <c r="N132" s="2"/>
      <c r="O132" s="1" t="s">
        <v>35</v>
      </c>
      <c r="P132" s="1" t="s">
        <v>35</v>
      </c>
      <c r="Q132" s="1" t="s">
        <v>35</v>
      </c>
      <c r="R132" s="1"/>
      <c r="S132" s="1"/>
      <c r="T132" s="1"/>
      <c r="U132" s="4"/>
      <c r="V132" s="4"/>
      <c r="W132" s="1"/>
      <c r="X132" s="1"/>
      <c r="Y132" s="1"/>
      <c r="Z132" s="1"/>
      <c r="AA132" s="1"/>
      <c r="AB132" s="1"/>
      <c r="AC132" s="1"/>
      <c r="AD132" s="451"/>
      <c r="AE132" s="451"/>
    </row>
    <row r="133" spans="2:41" s="95" customFormat="1" ht="30" hidden="1" outlineLevel="1" x14ac:dyDescent="0.75">
      <c r="B133" s="551" t="s">
        <v>94</v>
      </c>
      <c r="C133" s="551"/>
      <c r="D133" s="551"/>
      <c r="E133" s="551"/>
      <c r="F133" s="551"/>
      <c r="G133" s="551"/>
      <c r="H133" s="551"/>
      <c r="I133" s="551"/>
      <c r="J133" s="551"/>
      <c r="K133" s="551"/>
      <c r="L133" s="551"/>
      <c r="M133" s="551"/>
      <c r="N133" s="551"/>
      <c r="O133" s="551"/>
      <c r="P133" s="551"/>
      <c r="Q133" s="551"/>
      <c r="R133" s="551"/>
      <c r="S133" s="96">
        <f>SUM(S99:S132)</f>
        <v>0</v>
      </c>
      <c r="T133" s="96">
        <f t="shared" ref="T133:U133" si="18">SUM(T99:T132)</f>
        <v>1280</v>
      </c>
      <c r="U133" s="96">
        <f t="shared" si="18"/>
        <v>0</v>
      </c>
      <c r="V133" s="96">
        <f>SUM(V99:V132)</f>
        <v>0</v>
      </c>
      <c r="W133" s="96">
        <f>SUM(W99:W132)</f>
        <v>0</v>
      </c>
      <c r="X133" s="96">
        <f>SUM(X99:X132)</f>
        <v>0.58333333333333337</v>
      </c>
      <c r="Y133" s="96">
        <f t="shared" ref="Y133:AA133" si="19">SUM(Y99:Y132)</f>
        <v>1.5833333333333333</v>
      </c>
      <c r="Z133" s="96">
        <f t="shared" si="19"/>
        <v>6</v>
      </c>
      <c r="AA133" s="96">
        <f t="shared" si="19"/>
        <v>2</v>
      </c>
      <c r="AB133" s="96">
        <f>SUM(AB99:AB132)</f>
        <v>0.99999999999999989</v>
      </c>
      <c r="AC133" s="96"/>
      <c r="AD133" s="96"/>
      <c r="AE133" s="96"/>
    </row>
    <row r="134" spans="2:41" collapsed="1" x14ac:dyDescent="0.25"/>
    <row r="136" spans="2:41" ht="3.75" customHeight="1" x14ac:dyDescent="0.25"/>
    <row r="139" spans="2:41" ht="15" customHeight="1" x14ac:dyDescent="0.25">
      <c r="B139" s="552" t="s">
        <v>40</v>
      </c>
      <c r="C139" s="552"/>
      <c r="D139" s="552"/>
      <c r="E139" s="552"/>
      <c r="F139" s="552"/>
      <c r="G139" s="552"/>
      <c r="H139" s="552"/>
    </row>
    <row r="140" spans="2:41" ht="15" customHeight="1" x14ac:dyDescent="0.25">
      <c r="B140" s="552"/>
      <c r="C140" s="552"/>
      <c r="D140" s="552"/>
      <c r="E140" s="552"/>
      <c r="F140" s="552"/>
      <c r="G140" s="552"/>
      <c r="H140" s="552"/>
      <c r="AK140" s="349"/>
    </row>
    <row r="141" spans="2:41" ht="15" customHeight="1" x14ac:dyDescent="0.25">
      <c r="B141" s="552"/>
      <c r="C141" s="552"/>
      <c r="D141" s="552"/>
      <c r="E141" s="552"/>
      <c r="F141" s="552"/>
      <c r="G141" s="552"/>
      <c r="H141" s="552"/>
    </row>
    <row r="142" spans="2:41" ht="15" customHeight="1" x14ac:dyDescent="0.25">
      <c r="B142" s="552"/>
      <c r="C142" s="552"/>
      <c r="D142" s="552"/>
      <c r="E142" s="552"/>
      <c r="F142" s="552"/>
      <c r="G142" s="552"/>
      <c r="H142" s="552"/>
    </row>
    <row r="143" spans="2:41" ht="15" customHeight="1" x14ac:dyDescent="0.25">
      <c r="B143" s="553"/>
      <c r="C143" s="553"/>
      <c r="D143" s="553"/>
      <c r="E143" s="553"/>
      <c r="F143" s="553"/>
      <c r="G143" s="553"/>
      <c r="H143" s="553"/>
    </row>
    <row r="144" spans="2:41" ht="15" customHeight="1" x14ac:dyDescent="0.25">
      <c r="B144" s="554" t="s">
        <v>43</v>
      </c>
      <c r="C144" s="555"/>
      <c r="D144" s="555"/>
      <c r="E144" s="555"/>
      <c r="F144" s="555"/>
      <c r="G144" s="555"/>
      <c r="H144" s="555"/>
      <c r="I144" s="555"/>
      <c r="J144" s="555"/>
      <c r="K144" s="555"/>
      <c r="L144" s="555"/>
      <c r="M144" s="555"/>
      <c r="N144" s="555"/>
      <c r="O144" s="555"/>
      <c r="P144" s="555"/>
      <c r="Q144" s="555"/>
      <c r="R144" s="555"/>
      <c r="S144" s="555"/>
      <c r="T144" s="555"/>
      <c r="U144" s="555"/>
      <c r="V144" s="555"/>
      <c r="W144" s="555"/>
      <c r="X144" s="555"/>
      <c r="Y144" s="555"/>
      <c r="Z144" s="555"/>
      <c r="AA144" s="555"/>
      <c r="AB144" s="555"/>
      <c r="AC144" s="555"/>
      <c r="AD144" s="555"/>
      <c r="AE144" s="555"/>
      <c r="AF144" s="555"/>
      <c r="AG144" s="555"/>
      <c r="AH144" s="555"/>
      <c r="AI144" s="555"/>
      <c r="AJ144" s="555"/>
      <c r="AK144" s="555"/>
      <c r="AL144" s="555"/>
      <c r="AM144" s="555"/>
      <c r="AN144" s="555"/>
      <c r="AO144" s="555"/>
    </row>
    <row r="145" spans="2:41" ht="15" customHeight="1" x14ac:dyDescent="0.25">
      <c r="B145" s="554"/>
      <c r="C145" s="555"/>
      <c r="D145" s="555"/>
      <c r="E145" s="555"/>
      <c r="F145" s="555"/>
      <c r="G145" s="555"/>
      <c r="H145" s="555"/>
      <c r="I145" s="555"/>
      <c r="J145" s="555"/>
      <c r="K145" s="555"/>
      <c r="L145" s="555"/>
      <c r="M145" s="555"/>
      <c r="N145" s="555"/>
      <c r="O145" s="555"/>
      <c r="P145" s="555"/>
      <c r="Q145" s="555"/>
      <c r="R145" s="555"/>
      <c r="S145" s="555"/>
      <c r="T145" s="555"/>
      <c r="U145" s="555"/>
      <c r="V145" s="555"/>
      <c r="W145" s="555"/>
      <c r="X145" s="555"/>
      <c r="Y145" s="555"/>
      <c r="Z145" s="555"/>
      <c r="AA145" s="555"/>
      <c r="AB145" s="555"/>
      <c r="AC145" s="555"/>
      <c r="AD145" s="555"/>
      <c r="AE145" s="555"/>
      <c r="AF145" s="555"/>
      <c r="AG145" s="555"/>
      <c r="AH145" s="555"/>
      <c r="AI145" s="555"/>
      <c r="AJ145" s="555"/>
      <c r="AK145" s="555"/>
      <c r="AL145" s="555"/>
      <c r="AM145" s="555"/>
      <c r="AN145" s="555"/>
      <c r="AO145" s="555"/>
    </row>
    <row r="147" spans="2:41" ht="21" x14ac:dyDescent="0.25">
      <c r="B147" s="541" t="s">
        <v>1</v>
      </c>
      <c r="C147" s="541" t="s">
        <v>2</v>
      </c>
      <c r="D147" s="541" t="s">
        <v>3</v>
      </c>
      <c r="E147" s="541" t="s">
        <v>60</v>
      </c>
      <c r="F147" s="541" t="s">
        <v>59</v>
      </c>
      <c r="G147" s="541" t="s">
        <v>61</v>
      </c>
      <c r="H147" s="541" t="s">
        <v>62</v>
      </c>
      <c r="I147" s="541" t="s">
        <v>7</v>
      </c>
      <c r="J147" s="541" t="s">
        <v>44</v>
      </c>
      <c r="K147" s="541" t="s">
        <v>45</v>
      </c>
      <c r="L147" s="541" t="s">
        <v>64</v>
      </c>
      <c r="M147" s="541" t="s">
        <v>65</v>
      </c>
      <c r="N147" s="541"/>
      <c r="O147" s="541"/>
      <c r="P147" s="541"/>
      <c r="Q147" s="541"/>
      <c r="R147" s="541"/>
      <c r="S147" s="541"/>
      <c r="T147" s="541"/>
      <c r="U147" s="541" t="s">
        <v>68</v>
      </c>
      <c r="V147" s="541"/>
      <c r="W147" s="541"/>
      <c r="X147" s="541"/>
      <c r="Y147" s="542" t="s">
        <v>70</v>
      </c>
      <c r="Z147" s="542" t="s">
        <v>507</v>
      </c>
      <c r="AA147" s="545" t="s">
        <v>71</v>
      </c>
      <c r="AB147" s="546"/>
      <c r="AC147" s="546"/>
      <c r="AD147" s="547"/>
      <c r="AE147" s="296"/>
      <c r="AF147" s="541" t="s">
        <v>46</v>
      </c>
      <c r="AG147" s="541"/>
      <c r="AH147" s="541" t="s">
        <v>47</v>
      </c>
      <c r="AI147" s="541"/>
      <c r="AJ147" s="541"/>
      <c r="AK147" s="541"/>
      <c r="AL147" s="541"/>
      <c r="AM147" s="542" t="s">
        <v>80</v>
      </c>
      <c r="AN147" s="542" t="s">
        <v>48</v>
      </c>
      <c r="AO147" s="542" t="s">
        <v>49</v>
      </c>
    </row>
    <row r="148" spans="2:41" ht="15" customHeight="1" x14ac:dyDescent="0.25">
      <c r="B148" s="541"/>
      <c r="C148" s="541"/>
      <c r="D148" s="541"/>
      <c r="E148" s="541"/>
      <c r="F148" s="541"/>
      <c r="G148" s="541"/>
      <c r="H148" s="541"/>
      <c r="I148" s="541"/>
      <c r="J148" s="541"/>
      <c r="K148" s="541"/>
      <c r="L148" s="541"/>
      <c r="M148" s="541"/>
      <c r="N148" s="541"/>
      <c r="O148" s="541"/>
      <c r="P148" s="541"/>
      <c r="Q148" s="541"/>
      <c r="R148" s="541"/>
      <c r="S148" s="541"/>
      <c r="T148" s="541"/>
      <c r="U148" s="541"/>
      <c r="V148" s="541"/>
      <c r="W148" s="541"/>
      <c r="X148" s="541"/>
      <c r="Y148" s="543"/>
      <c r="Z148" s="543"/>
      <c r="AA148" s="548"/>
      <c r="AB148" s="549"/>
      <c r="AC148" s="549"/>
      <c r="AD148" s="550"/>
      <c r="AE148" s="296"/>
      <c r="AF148" s="542" t="s">
        <v>46</v>
      </c>
      <c r="AG148" s="542" t="s">
        <v>58</v>
      </c>
      <c r="AH148" s="541"/>
      <c r="AI148" s="541"/>
      <c r="AJ148" s="541"/>
      <c r="AK148" s="541"/>
      <c r="AL148" s="541"/>
      <c r="AM148" s="543"/>
      <c r="AN148" s="543"/>
      <c r="AO148" s="543"/>
    </row>
    <row r="149" spans="2:41" ht="21" x14ac:dyDescent="0.25">
      <c r="B149" s="541"/>
      <c r="C149" s="541"/>
      <c r="D149" s="541"/>
      <c r="E149" s="541"/>
      <c r="F149" s="541"/>
      <c r="G149" s="541"/>
      <c r="H149" s="541"/>
      <c r="I149" s="541"/>
      <c r="J149" s="541"/>
      <c r="K149" s="541"/>
      <c r="L149" s="541"/>
      <c r="M149" s="541" t="s">
        <v>21</v>
      </c>
      <c r="N149" s="541"/>
      <c r="O149" s="541" t="s">
        <v>50</v>
      </c>
      <c r="P149" s="541"/>
      <c r="Q149" s="541" t="s">
        <v>23</v>
      </c>
      <c r="R149" s="541"/>
      <c r="S149" s="541"/>
      <c r="T149" s="541"/>
      <c r="U149" s="541" t="s">
        <v>53</v>
      </c>
      <c r="V149" s="541" t="s">
        <v>69</v>
      </c>
      <c r="W149" s="541" t="s">
        <v>54</v>
      </c>
      <c r="X149" s="541" t="s">
        <v>55</v>
      </c>
      <c r="Y149" s="543"/>
      <c r="Z149" s="543"/>
      <c r="AA149" s="541" t="s">
        <v>56</v>
      </c>
      <c r="AB149" s="541" t="s">
        <v>72</v>
      </c>
      <c r="AC149" s="541" t="s">
        <v>73</v>
      </c>
      <c r="AD149" s="541" t="s">
        <v>57</v>
      </c>
      <c r="AE149" s="541" t="s">
        <v>74</v>
      </c>
      <c r="AF149" s="543"/>
      <c r="AG149" s="543"/>
      <c r="AH149" s="541" t="s">
        <v>75</v>
      </c>
      <c r="AI149" s="541" t="s">
        <v>76</v>
      </c>
      <c r="AJ149" s="541" t="s">
        <v>77</v>
      </c>
      <c r="AK149" s="541"/>
      <c r="AL149" s="541" t="s">
        <v>79</v>
      </c>
      <c r="AM149" s="543"/>
      <c r="AN149" s="543"/>
      <c r="AO149" s="543"/>
    </row>
    <row r="150" spans="2:41" ht="21" x14ac:dyDescent="0.25">
      <c r="B150" s="541"/>
      <c r="C150" s="541"/>
      <c r="D150" s="541"/>
      <c r="E150" s="541"/>
      <c r="F150" s="541"/>
      <c r="G150" s="541"/>
      <c r="H150" s="541"/>
      <c r="I150" s="541"/>
      <c r="J150" s="541"/>
      <c r="K150" s="541"/>
      <c r="L150" s="541"/>
      <c r="M150" s="295" t="s">
        <v>66</v>
      </c>
      <c r="N150" s="295" t="s">
        <v>51</v>
      </c>
      <c r="O150" s="295" t="s">
        <v>52</v>
      </c>
      <c r="P150" s="295" t="s">
        <v>51</v>
      </c>
      <c r="Q150" s="295" t="s">
        <v>53</v>
      </c>
      <c r="R150" s="295" t="s">
        <v>67</v>
      </c>
      <c r="S150" s="295" t="s">
        <v>54</v>
      </c>
      <c r="T150" s="295" t="s">
        <v>55</v>
      </c>
      <c r="U150" s="541"/>
      <c r="V150" s="541"/>
      <c r="W150" s="541"/>
      <c r="X150" s="541"/>
      <c r="Y150" s="544"/>
      <c r="Z150" s="544"/>
      <c r="AA150" s="541"/>
      <c r="AB150" s="541"/>
      <c r="AC150" s="541"/>
      <c r="AD150" s="541"/>
      <c r="AE150" s="541"/>
      <c r="AF150" s="544"/>
      <c r="AG150" s="544"/>
      <c r="AH150" s="541"/>
      <c r="AI150" s="541"/>
      <c r="AJ150" s="295" t="s">
        <v>29</v>
      </c>
      <c r="AK150" s="295" t="s">
        <v>78</v>
      </c>
      <c r="AL150" s="541"/>
      <c r="AM150" s="544"/>
      <c r="AN150" s="544"/>
      <c r="AO150" s="544"/>
    </row>
    <row r="151" spans="2:41" ht="19.5" x14ac:dyDescent="0.25">
      <c r="B151" s="3">
        <v>1</v>
      </c>
      <c r="C151" s="213" t="s">
        <v>31</v>
      </c>
      <c r="D151" s="213">
        <v>9</v>
      </c>
      <c r="E151" s="213" t="str">
        <f t="shared" ref="E151:E192" si="20">IFERROR(VLOOKUP(D151,kamiyon,2,0),"")</f>
        <v>مایلز6</v>
      </c>
      <c r="F151" s="213" t="str">
        <f t="shared" ref="F151:F189" si="21">IFERROR(VLOOKUP(D151,kamiyon,3,0),"")</f>
        <v>تیمور اسماعیلزاده</v>
      </c>
      <c r="G151" s="213" t="str">
        <f t="shared" ref="G151:G189" si="22">IFERROR(VLOOKUP(D151,kamiyon,4,0),"")</f>
        <v>25ع255 ایران 30</v>
      </c>
      <c r="H151" s="213" t="str">
        <f t="shared" ref="H151:H189" si="23">IFERROR(VLOOKUP(D151,kamiyon,5,0),"")</f>
        <v>تیمور اسماعیلزاده</v>
      </c>
      <c r="I151" s="213">
        <v>1200</v>
      </c>
      <c r="J151" s="213" t="s">
        <v>359</v>
      </c>
      <c r="K151" s="213" t="s">
        <v>343</v>
      </c>
      <c r="L151" s="213" t="s">
        <v>403</v>
      </c>
      <c r="M151" s="214">
        <v>28037</v>
      </c>
      <c r="N151" s="213">
        <v>17</v>
      </c>
      <c r="O151" s="214">
        <v>28037</v>
      </c>
      <c r="P151" s="213">
        <v>15</v>
      </c>
      <c r="Q151" s="213">
        <v>15</v>
      </c>
      <c r="R151" s="213">
        <v>10</v>
      </c>
      <c r="S151" s="213">
        <v>11</v>
      </c>
      <c r="T151" s="213">
        <v>13</v>
      </c>
      <c r="U151" s="214"/>
      <c r="V151" s="214"/>
      <c r="W151" s="214"/>
      <c r="X151" s="214"/>
      <c r="Y151" s="214">
        <f t="shared" ref="Y151:Y189" si="24">(X151*T151)+(W151*S151)+(V151*R151)+(U151*Q151)+(P151*O151)+(N151*M151)</f>
        <v>897184</v>
      </c>
      <c r="Z151" s="213">
        <v>81</v>
      </c>
      <c r="AA151" s="213">
        <f>I151</f>
        <v>1200</v>
      </c>
      <c r="AB151" s="213">
        <v>1177</v>
      </c>
      <c r="AC151" s="213">
        <f>AA151-AB151</f>
        <v>23</v>
      </c>
      <c r="AD151" s="213">
        <v>1100</v>
      </c>
      <c r="AE151" s="213" t="s">
        <v>499</v>
      </c>
      <c r="AF151" s="213"/>
      <c r="AG151" s="213">
        <f t="shared" ref="AG151:AG153" si="25">(AF151/Y151)*100</f>
        <v>0</v>
      </c>
      <c r="AH151" s="320">
        <v>0.3125</v>
      </c>
      <c r="AI151" s="320">
        <v>0.76180555555555551</v>
      </c>
      <c r="AJ151" s="320"/>
      <c r="AK151" s="320">
        <v>5.5555555555555552E-2</v>
      </c>
      <c r="AL151" s="320">
        <f>SUM(AI151-AH151)-(AK151+AJ151)</f>
        <v>0.39374999999999993</v>
      </c>
      <c r="AM151" s="214">
        <f>Y151/(HOUR(AL151) + MINUTE(AL151)/60 )/1000</f>
        <v>94.940105820105828</v>
      </c>
      <c r="AN151" s="336">
        <f>Z151/(HOUR(AL151) + MINUTE(AL151)/60 )</f>
        <v>8.571428571428573</v>
      </c>
      <c r="AO151" s="225"/>
    </row>
    <row r="152" spans="2:41" ht="19.5" x14ac:dyDescent="0.25">
      <c r="B152" s="3">
        <v>2</v>
      </c>
      <c r="C152" s="213" t="s">
        <v>31</v>
      </c>
      <c r="D152" s="213">
        <v>71</v>
      </c>
      <c r="E152" s="213" t="str">
        <f t="shared" si="20"/>
        <v>مایلز66</v>
      </c>
      <c r="F152" s="213" t="str">
        <f t="shared" si="21"/>
        <v>مهدی حسین زاده</v>
      </c>
      <c r="G152" s="213" t="str">
        <f t="shared" si="22"/>
        <v>25ع255 ایران 90</v>
      </c>
      <c r="H152" s="213" t="str">
        <f t="shared" si="23"/>
        <v>مهدی حسین زاده</v>
      </c>
      <c r="I152" s="213">
        <v>1200</v>
      </c>
      <c r="J152" s="213" t="s">
        <v>359</v>
      </c>
      <c r="K152" s="213" t="s">
        <v>343</v>
      </c>
      <c r="L152" s="213" t="s">
        <v>403</v>
      </c>
      <c r="M152" s="214">
        <v>28847</v>
      </c>
      <c r="N152" s="213">
        <v>18</v>
      </c>
      <c r="O152" s="214">
        <v>28847</v>
      </c>
      <c r="P152" s="213">
        <v>36</v>
      </c>
      <c r="Q152" s="213"/>
      <c r="R152" s="213"/>
      <c r="S152" s="213"/>
      <c r="T152" s="213"/>
      <c r="U152" s="214"/>
      <c r="V152" s="214"/>
      <c r="W152" s="214">
        <v>0</v>
      </c>
      <c r="X152" s="214"/>
      <c r="Y152" s="214">
        <f t="shared" si="24"/>
        <v>1557738</v>
      </c>
      <c r="Z152" s="213">
        <f t="shared" ref="Z152:Z195" si="26">SUM(P152:T152,N152)</f>
        <v>54</v>
      </c>
      <c r="AA152" s="213">
        <f>I152</f>
        <v>1200</v>
      </c>
      <c r="AB152" s="213">
        <v>1177</v>
      </c>
      <c r="AC152" s="213">
        <f t="shared" ref="AC152:AC189" si="27">AA152-AB152</f>
        <v>23</v>
      </c>
      <c r="AD152" s="213">
        <v>1100</v>
      </c>
      <c r="AE152" s="213" t="s">
        <v>499</v>
      </c>
      <c r="AF152" s="213"/>
      <c r="AG152" s="213">
        <f t="shared" si="25"/>
        <v>0</v>
      </c>
      <c r="AH152" s="320">
        <v>0.31944444444444442</v>
      </c>
      <c r="AI152" s="320">
        <v>0.78819444444444442</v>
      </c>
      <c r="AJ152" s="320"/>
      <c r="AK152" s="320">
        <v>5.5555555555555552E-2</v>
      </c>
      <c r="AL152" s="320">
        <f>SUM(AI152-AH152)-(AK152+AJ152)</f>
        <v>0.41319444444444442</v>
      </c>
      <c r="AM152" s="335">
        <f t="shared" ref="AM152:AM194" si="28">Y152/(HOUR(AL152) + MINUTE(AL152)/60 )/1000</f>
        <v>157.08282352941177</v>
      </c>
      <c r="AN152" s="335">
        <f t="shared" ref="AN152:AN194" si="29">Z152/(HOUR(AL152) + MINUTE(AL152)/60 )</f>
        <v>5.4453781512605044</v>
      </c>
      <c r="AO152" s="225"/>
    </row>
    <row r="153" spans="2:41" ht="19.5" x14ac:dyDescent="0.25">
      <c r="B153" s="3">
        <v>3</v>
      </c>
      <c r="C153" s="213" t="s">
        <v>31</v>
      </c>
      <c r="D153" s="213">
        <v>47</v>
      </c>
      <c r="E153" s="213" t="str">
        <f t="shared" si="20"/>
        <v>مایلز43</v>
      </c>
      <c r="F153" s="213" t="str">
        <f t="shared" si="21"/>
        <v>تیمور اسماعیلزاده</v>
      </c>
      <c r="G153" s="213" t="str">
        <f t="shared" si="22"/>
        <v>25ع255 ایران 67</v>
      </c>
      <c r="H153" s="213" t="str">
        <f t="shared" si="23"/>
        <v>تیمور اسماعیلزاده</v>
      </c>
      <c r="I153" s="213">
        <v>1200</v>
      </c>
      <c r="J153" s="213" t="s">
        <v>359</v>
      </c>
      <c r="K153" s="213" t="s">
        <v>343</v>
      </c>
      <c r="L153" s="213" t="s">
        <v>403</v>
      </c>
      <c r="M153" s="214">
        <v>28020</v>
      </c>
      <c r="N153" s="213">
        <v>17</v>
      </c>
      <c r="O153" s="214">
        <v>28020</v>
      </c>
      <c r="P153" s="213">
        <v>7</v>
      </c>
      <c r="Q153" s="213"/>
      <c r="R153" s="213"/>
      <c r="S153" s="213"/>
      <c r="T153" s="213"/>
      <c r="U153" s="214"/>
      <c r="V153" s="214"/>
      <c r="W153" s="214"/>
      <c r="X153" s="214"/>
      <c r="Y153" s="214">
        <f t="shared" si="24"/>
        <v>672480</v>
      </c>
      <c r="Z153" s="213">
        <f t="shared" si="26"/>
        <v>24</v>
      </c>
      <c r="AA153" s="213">
        <f>I153</f>
        <v>1200</v>
      </c>
      <c r="AB153" s="213">
        <v>1177</v>
      </c>
      <c r="AC153" s="213">
        <f t="shared" si="27"/>
        <v>23</v>
      </c>
      <c r="AD153" s="213">
        <v>1100</v>
      </c>
      <c r="AE153" s="213" t="s">
        <v>499</v>
      </c>
      <c r="AF153" s="213"/>
      <c r="AG153" s="213">
        <f t="shared" si="25"/>
        <v>0</v>
      </c>
      <c r="AH153" s="320">
        <v>0.32361111111111113</v>
      </c>
      <c r="AI153" s="320">
        <v>0.78055555555555556</v>
      </c>
      <c r="AJ153" s="320"/>
      <c r="AK153" s="320">
        <v>5.5555555555555552E-2</v>
      </c>
      <c r="AL153" s="320">
        <f t="shared" ref="AL153:AL154" si="30">SUM(AI153-AH153)-(AK153+AJ153)</f>
        <v>0.40138888888888891</v>
      </c>
      <c r="AM153" s="335">
        <f t="shared" si="28"/>
        <v>69.807612456747407</v>
      </c>
      <c r="AN153" s="335">
        <f t="shared" si="29"/>
        <v>2.4913494809688581</v>
      </c>
      <c r="AO153" s="225"/>
    </row>
    <row r="154" spans="2:41" ht="19.5" x14ac:dyDescent="0.25">
      <c r="B154" s="3">
        <v>4</v>
      </c>
      <c r="C154" s="213" t="s">
        <v>31</v>
      </c>
      <c r="D154" s="213">
        <v>33</v>
      </c>
      <c r="E154" s="213" t="str">
        <f t="shared" si="20"/>
        <v>مایلز29</v>
      </c>
      <c r="F154" s="213" t="str">
        <f t="shared" si="21"/>
        <v>تیمور اسماعیلزاده</v>
      </c>
      <c r="G154" s="213" t="str">
        <f t="shared" si="22"/>
        <v>25ع255 ایران 53</v>
      </c>
      <c r="H154" s="213" t="str">
        <f t="shared" si="23"/>
        <v>تیمور اسماعیلزاده</v>
      </c>
      <c r="I154" s="213">
        <v>1200</v>
      </c>
      <c r="J154" s="213" t="s">
        <v>359</v>
      </c>
      <c r="K154" s="213" t="s">
        <v>343</v>
      </c>
      <c r="L154" s="213" t="s">
        <v>403</v>
      </c>
      <c r="M154" s="214">
        <v>24907</v>
      </c>
      <c r="N154" s="213">
        <v>17</v>
      </c>
      <c r="O154" s="214">
        <v>24907</v>
      </c>
      <c r="P154" s="213">
        <v>6</v>
      </c>
      <c r="Q154" s="213"/>
      <c r="R154" s="213"/>
      <c r="S154" s="213"/>
      <c r="T154" s="213"/>
      <c r="U154" s="214"/>
      <c r="V154" s="214"/>
      <c r="W154" s="214"/>
      <c r="X154" s="214"/>
      <c r="Y154" s="214">
        <f t="shared" si="24"/>
        <v>572861</v>
      </c>
      <c r="Z154" s="213">
        <f t="shared" si="26"/>
        <v>23</v>
      </c>
      <c r="AA154" s="213">
        <f>I154</f>
        <v>1200</v>
      </c>
      <c r="AB154" s="213">
        <v>1177</v>
      </c>
      <c r="AC154" s="213">
        <f t="shared" si="27"/>
        <v>23</v>
      </c>
      <c r="AD154" s="213">
        <v>1100</v>
      </c>
      <c r="AE154" s="213" t="s">
        <v>499</v>
      </c>
      <c r="AF154" s="213">
        <v>50</v>
      </c>
      <c r="AG154" s="334">
        <f>(AF154/Y154)*100</f>
        <v>8.7281207832266474E-3</v>
      </c>
      <c r="AH154" s="320">
        <v>0.3263888888888889</v>
      </c>
      <c r="AI154" s="320">
        <v>0.78125</v>
      </c>
      <c r="AJ154" s="320"/>
      <c r="AK154" s="320">
        <v>5.5555555555555552E-2</v>
      </c>
      <c r="AL154" s="320">
        <f t="shared" si="30"/>
        <v>0.39930555555555558</v>
      </c>
      <c r="AM154" s="335">
        <f t="shared" si="28"/>
        <v>59.776799999999994</v>
      </c>
      <c r="AN154" s="335">
        <f t="shared" si="29"/>
        <v>2.4</v>
      </c>
      <c r="AO154" s="225"/>
    </row>
    <row r="155" spans="2:41" ht="19.5" x14ac:dyDescent="0.25">
      <c r="B155" s="3">
        <v>5</v>
      </c>
      <c r="C155" s="213" t="s">
        <v>31</v>
      </c>
      <c r="D155" s="213"/>
      <c r="E155" s="213" t="str">
        <f t="shared" si="20"/>
        <v/>
      </c>
      <c r="F155" s="213" t="str">
        <f t="shared" si="21"/>
        <v/>
      </c>
      <c r="G155" s="213" t="str">
        <f t="shared" si="22"/>
        <v/>
      </c>
      <c r="H155" s="213" t="str">
        <f t="shared" si="23"/>
        <v/>
      </c>
      <c r="I155" s="213"/>
      <c r="J155" s="213"/>
      <c r="K155" s="213"/>
      <c r="L155" s="213"/>
      <c r="M155" s="214"/>
      <c r="N155" s="213"/>
      <c r="O155" s="215"/>
      <c r="P155" s="213"/>
      <c r="Q155" s="213"/>
      <c r="R155" s="213"/>
      <c r="S155" s="213"/>
      <c r="T155" s="213"/>
      <c r="U155" s="214"/>
      <c r="V155" s="214"/>
      <c r="W155" s="214"/>
      <c r="X155" s="214"/>
      <c r="Y155" s="214">
        <f t="shared" si="24"/>
        <v>0</v>
      </c>
      <c r="Z155" s="213">
        <f t="shared" si="26"/>
        <v>0</v>
      </c>
      <c r="AA155" s="213">
        <f>I155</f>
        <v>0</v>
      </c>
      <c r="AB155" s="213"/>
      <c r="AC155" s="213">
        <f t="shared" si="27"/>
        <v>0</v>
      </c>
      <c r="AD155" s="213">
        <v>1100</v>
      </c>
      <c r="AE155" s="213"/>
      <c r="AF155" s="213"/>
      <c r="AG155" s="213" t="e">
        <f t="shared" ref="AG155:AG194" si="31">(AF155/Y155)*100</f>
        <v>#DIV/0!</v>
      </c>
      <c r="AH155" s="320"/>
      <c r="AI155" s="320"/>
      <c r="AJ155" s="320"/>
      <c r="AK155" s="320">
        <v>0</v>
      </c>
      <c r="AL155" s="320">
        <v>0</v>
      </c>
      <c r="AM155" s="335" t="e">
        <f t="shared" si="28"/>
        <v>#DIV/0!</v>
      </c>
      <c r="AN155" s="335" t="e">
        <f t="shared" si="29"/>
        <v>#DIV/0!</v>
      </c>
      <c r="AO155" s="225"/>
    </row>
    <row r="156" spans="2:41" ht="19.5" x14ac:dyDescent="0.25">
      <c r="B156" s="3">
        <v>6</v>
      </c>
      <c r="C156" s="213" t="s">
        <v>31</v>
      </c>
      <c r="D156" s="216">
        <v>44</v>
      </c>
      <c r="E156" s="216" t="str">
        <f t="shared" si="20"/>
        <v>مایلز40</v>
      </c>
      <c r="F156" s="216" t="str">
        <f t="shared" si="21"/>
        <v>تیمور اسماعیلزاده</v>
      </c>
      <c r="G156" s="216" t="str">
        <f t="shared" si="22"/>
        <v>25ع255 ایران 64</v>
      </c>
      <c r="H156" s="216" t="str">
        <f t="shared" si="23"/>
        <v>تیمور اسماعیلزاده</v>
      </c>
      <c r="I156" s="216">
        <v>1200</v>
      </c>
      <c r="J156" s="216"/>
      <c r="K156" s="216" t="s">
        <v>343</v>
      </c>
      <c r="L156" s="216">
        <v>340</v>
      </c>
      <c r="M156" s="217"/>
      <c r="N156" s="216"/>
      <c r="O156" s="218">
        <v>22923</v>
      </c>
      <c r="P156" s="216">
        <v>20</v>
      </c>
      <c r="Q156" s="216"/>
      <c r="R156" s="216"/>
      <c r="S156" s="216"/>
      <c r="T156" s="216"/>
      <c r="U156" s="217"/>
      <c r="V156" s="217"/>
      <c r="W156" s="217"/>
      <c r="X156" s="217"/>
      <c r="Y156" s="217">
        <f t="shared" si="24"/>
        <v>458460</v>
      </c>
      <c r="Z156" s="216">
        <f t="shared" si="26"/>
        <v>20</v>
      </c>
      <c r="AA156" s="216">
        <v>1200</v>
      </c>
      <c r="AB156" s="216">
        <v>1177</v>
      </c>
      <c r="AC156" s="216">
        <f t="shared" si="27"/>
        <v>23</v>
      </c>
      <c r="AD156" s="216">
        <v>1550</v>
      </c>
      <c r="AE156" s="216" t="s">
        <v>467</v>
      </c>
      <c r="AF156" s="216"/>
      <c r="AG156" s="216">
        <f t="shared" si="31"/>
        <v>0</v>
      </c>
      <c r="AH156" s="321">
        <v>0.33333333333333331</v>
      </c>
      <c r="AI156" s="321">
        <v>0.73611111111111116</v>
      </c>
      <c r="AJ156" s="321">
        <v>6.3888888888888884E-2</v>
      </c>
      <c r="AK156" s="321">
        <v>5.5555555555555552E-2</v>
      </c>
      <c r="AL156" s="321">
        <f t="shared" ref="AL156:AL184" si="32">SUM(AI156-AH156)-(AK156+AJ156)</f>
        <v>0.28333333333333344</v>
      </c>
      <c r="AM156" s="337">
        <f t="shared" si="28"/>
        <v>67.420588235294133</v>
      </c>
      <c r="AN156" s="337">
        <f t="shared" si="29"/>
        <v>2.9411764705882355</v>
      </c>
      <c r="AO156" s="226" t="s">
        <v>498</v>
      </c>
    </row>
    <row r="157" spans="2:41" ht="19.5" x14ac:dyDescent="0.25">
      <c r="B157" s="3">
        <v>7</v>
      </c>
      <c r="C157" s="213" t="s">
        <v>31</v>
      </c>
      <c r="D157" s="216">
        <v>45</v>
      </c>
      <c r="E157" s="216" t="str">
        <f t="shared" si="20"/>
        <v>مایلز41</v>
      </c>
      <c r="F157" s="216" t="str">
        <f t="shared" si="21"/>
        <v>تیمور اسماعیلزاده</v>
      </c>
      <c r="G157" s="216" t="str">
        <f t="shared" si="22"/>
        <v>25ع255 ایران 65</v>
      </c>
      <c r="H157" s="216" t="str">
        <f t="shared" si="23"/>
        <v>تیمور اسماعیلزاده</v>
      </c>
      <c r="I157" s="216">
        <v>1200</v>
      </c>
      <c r="J157" s="216"/>
      <c r="K157" s="216" t="s">
        <v>343</v>
      </c>
      <c r="L157" s="216">
        <v>340</v>
      </c>
      <c r="M157" s="217"/>
      <c r="N157" s="216"/>
      <c r="O157" s="218">
        <v>24645</v>
      </c>
      <c r="P157" s="216">
        <v>23</v>
      </c>
      <c r="Q157" s="216"/>
      <c r="R157" s="216"/>
      <c r="S157" s="216"/>
      <c r="T157" s="216"/>
      <c r="U157" s="217"/>
      <c r="V157" s="217"/>
      <c r="W157" s="217"/>
      <c r="X157" s="217"/>
      <c r="Y157" s="217">
        <f t="shared" si="24"/>
        <v>566835</v>
      </c>
      <c r="Z157" s="216">
        <f t="shared" si="26"/>
        <v>23</v>
      </c>
      <c r="AA157" s="216">
        <v>1200</v>
      </c>
      <c r="AB157" s="216">
        <v>1177</v>
      </c>
      <c r="AC157" s="216">
        <f t="shared" si="27"/>
        <v>23</v>
      </c>
      <c r="AD157" s="216">
        <v>1550</v>
      </c>
      <c r="AE157" s="216" t="s">
        <v>467</v>
      </c>
      <c r="AF157" s="216"/>
      <c r="AG157" s="216">
        <f t="shared" si="31"/>
        <v>0</v>
      </c>
      <c r="AH157" s="321">
        <v>0.33611111111111114</v>
      </c>
      <c r="AI157" s="321">
        <v>0.77777777777777779</v>
      </c>
      <c r="AJ157" s="321"/>
      <c r="AK157" s="321">
        <v>5.5555555555555552E-2</v>
      </c>
      <c r="AL157" s="321">
        <f t="shared" si="32"/>
        <v>0.38611111111111107</v>
      </c>
      <c r="AM157" s="337">
        <f t="shared" si="28"/>
        <v>61.169244604316539</v>
      </c>
      <c r="AN157" s="337">
        <f t="shared" si="29"/>
        <v>2.4820143884892083</v>
      </c>
      <c r="AO157" s="226"/>
    </row>
    <row r="158" spans="2:41" ht="19.5" x14ac:dyDescent="0.25">
      <c r="B158" s="3">
        <v>9</v>
      </c>
      <c r="C158" s="213" t="s">
        <v>31</v>
      </c>
      <c r="D158" s="216">
        <v>39</v>
      </c>
      <c r="E158" s="216" t="str">
        <f t="shared" si="20"/>
        <v>مایلز35</v>
      </c>
      <c r="F158" s="216" t="str">
        <f t="shared" si="21"/>
        <v>تیمور اسماعیلزاده</v>
      </c>
      <c r="G158" s="216" t="str">
        <f t="shared" si="22"/>
        <v>25ع255 ایران 59</v>
      </c>
      <c r="H158" s="216" t="str">
        <f t="shared" si="23"/>
        <v>تیمور اسماعیلزاده</v>
      </c>
      <c r="I158" s="216">
        <v>1200</v>
      </c>
      <c r="J158" s="216"/>
      <c r="K158" s="216" t="s">
        <v>343</v>
      </c>
      <c r="L158" s="216">
        <v>340</v>
      </c>
      <c r="M158" s="217"/>
      <c r="N158" s="216"/>
      <c r="O158" s="218">
        <v>22698</v>
      </c>
      <c r="P158" s="216">
        <v>23</v>
      </c>
      <c r="Q158" s="216"/>
      <c r="R158" s="216"/>
      <c r="S158" s="216"/>
      <c r="T158" s="216"/>
      <c r="U158" s="217"/>
      <c r="V158" s="217"/>
      <c r="W158" s="217"/>
      <c r="X158" s="217"/>
      <c r="Y158" s="217">
        <f t="shared" si="24"/>
        <v>522054</v>
      </c>
      <c r="Z158" s="216">
        <f t="shared" si="26"/>
        <v>23</v>
      </c>
      <c r="AA158" s="216">
        <v>1200</v>
      </c>
      <c r="AB158" s="216">
        <v>1177</v>
      </c>
      <c r="AC158" s="216">
        <f t="shared" si="27"/>
        <v>23</v>
      </c>
      <c r="AD158" s="216">
        <v>1550</v>
      </c>
      <c r="AE158" s="216" t="s">
        <v>467</v>
      </c>
      <c r="AF158" s="216"/>
      <c r="AG158" s="216">
        <f t="shared" si="31"/>
        <v>0</v>
      </c>
      <c r="AH158" s="321">
        <v>0.33888888888888891</v>
      </c>
      <c r="AI158" s="321">
        <v>0.77013888888888893</v>
      </c>
      <c r="AJ158" s="321"/>
      <c r="AK158" s="321">
        <v>5.5555555555555552E-2</v>
      </c>
      <c r="AL158" s="321">
        <f t="shared" si="32"/>
        <v>0.37569444444444444</v>
      </c>
      <c r="AM158" s="337">
        <f t="shared" si="28"/>
        <v>57.898780036968574</v>
      </c>
      <c r="AN158" s="337">
        <f t="shared" si="29"/>
        <v>2.5508317929759703</v>
      </c>
      <c r="AO158" s="226"/>
    </row>
    <row r="159" spans="2:41" ht="19.5" x14ac:dyDescent="0.25">
      <c r="B159" s="3">
        <v>10</v>
      </c>
      <c r="C159" s="213" t="s">
        <v>31</v>
      </c>
      <c r="D159" s="216">
        <v>46</v>
      </c>
      <c r="E159" s="216" t="str">
        <f t="shared" si="20"/>
        <v>مایلز42</v>
      </c>
      <c r="F159" s="216" t="str">
        <f t="shared" si="21"/>
        <v>تیمور اسماعیلزاده</v>
      </c>
      <c r="G159" s="216" t="str">
        <f t="shared" si="22"/>
        <v>25ع255 ایران 66</v>
      </c>
      <c r="H159" s="216" t="str">
        <f t="shared" si="23"/>
        <v>تیمور اسماعیلزاده</v>
      </c>
      <c r="I159" s="216">
        <v>1200</v>
      </c>
      <c r="J159" s="216"/>
      <c r="K159" s="216" t="s">
        <v>343</v>
      </c>
      <c r="L159" s="216">
        <v>340</v>
      </c>
      <c r="M159" s="217"/>
      <c r="N159" s="216"/>
      <c r="O159" s="218">
        <v>20492</v>
      </c>
      <c r="P159" s="216">
        <v>23</v>
      </c>
      <c r="Q159" s="216"/>
      <c r="R159" s="216"/>
      <c r="S159" s="216"/>
      <c r="T159" s="216"/>
      <c r="U159" s="217"/>
      <c r="V159" s="217"/>
      <c r="W159" s="217"/>
      <c r="X159" s="217"/>
      <c r="Y159" s="217">
        <f t="shared" si="24"/>
        <v>471316</v>
      </c>
      <c r="Z159" s="216">
        <f t="shared" si="26"/>
        <v>23</v>
      </c>
      <c r="AA159" s="216">
        <v>1200</v>
      </c>
      <c r="AB159" s="216">
        <v>1177</v>
      </c>
      <c r="AC159" s="216">
        <f t="shared" si="27"/>
        <v>23</v>
      </c>
      <c r="AD159" s="216">
        <v>1550</v>
      </c>
      <c r="AE159" s="216" t="s">
        <v>467</v>
      </c>
      <c r="AF159" s="216"/>
      <c r="AG159" s="216">
        <f t="shared" si="31"/>
        <v>0</v>
      </c>
      <c r="AH159" s="321">
        <v>0.34166666666666667</v>
      </c>
      <c r="AI159" s="321">
        <v>0.7729166666666667</v>
      </c>
      <c r="AJ159" s="321"/>
      <c r="AK159" s="321">
        <v>5.5555555555555552E-2</v>
      </c>
      <c r="AL159" s="321">
        <f t="shared" si="32"/>
        <v>0.37569444444444444</v>
      </c>
      <c r="AM159" s="337">
        <f t="shared" si="28"/>
        <v>52.271645101663587</v>
      </c>
      <c r="AN159" s="337">
        <f t="shared" si="29"/>
        <v>2.5508317929759703</v>
      </c>
      <c r="AO159" s="226"/>
    </row>
    <row r="160" spans="2:41" ht="19.5" x14ac:dyDescent="0.25">
      <c r="B160" s="3">
        <v>11</v>
      </c>
      <c r="C160" s="213" t="s">
        <v>31</v>
      </c>
      <c r="D160" s="107">
        <v>30</v>
      </c>
      <c r="E160" s="107" t="str">
        <f t="shared" si="20"/>
        <v>مایلز26</v>
      </c>
      <c r="F160" s="107" t="str">
        <f t="shared" si="21"/>
        <v>تیمور اسماعیلزاده</v>
      </c>
      <c r="G160" s="107" t="str">
        <f t="shared" si="22"/>
        <v>25ع255 ایران 50</v>
      </c>
      <c r="H160" s="107" t="str">
        <f t="shared" si="23"/>
        <v>تیمور اسماعیلزاده</v>
      </c>
      <c r="I160" s="107">
        <v>1175</v>
      </c>
      <c r="J160" s="107" t="s">
        <v>359</v>
      </c>
      <c r="K160" s="107" t="s">
        <v>449</v>
      </c>
      <c r="L160" s="107">
        <v>350</v>
      </c>
      <c r="M160" s="108">
        <v>25970</v>
      </c>
      <c r="N160" s="107">
        <v>20</v>
      </c>
      <c r="O160" s="219"/>
      <c r="P160" s="107"/>
      <c r="Q160" s="107"/>
      <c r="R160" s="107"/>
      <c r="S160" s="107"/>
      <c r="T160" s="107"/>
      <c r="U160" s="108"/>
      <c r="V160" s="108"/>
      <c r="W160" s="108"/>
      <c r="X160" s="108"/>
      <c r="Y160" s="108">
        <f t="shared" si="24"/>
        <v>519400</v>
      </c>
      <c r="Z160" s="107">
        <f t="shared" si="26"/>
        <v>20</v>
      </c>
      <c r="AA160" s="107">
        <v>1175</v>
      </c>
      <c r="AB160" s="107">
        <v>1222</v>
      </c>
      <c r="AC160" s="107">
        <f t="shared" si="27"/>
        <v>-47</v>
      </c>
      <c r="AD160" s="107">
        <v>1600</v>
      </c>
      <c r="AE160" s="107" t="s">
        <v>445</v>
      </c>
      <c r="AF160" s="107"/>
      <c r="AG160" s="107">
        <f t="shared" si="31"/>
        <v>0</v>
      </c>
      <c r="AH160" s="322">
        <v>0.3034722222222222</v>
      </c>
      <c r="AI160" s="322">
        <v>0.77500000000000002</v>
      </c>
      <c r="AJ160" s="322"/>
      <c r="AK160" s="322">
        <v>5.5555555555555552E-2</v>
      </c>
      <c r="AL160" s="322">
        <f t="shared" si="32"/>
        <v>0.4159722222222223</v>
      </c>
      <c r="AM160" s="338">
        <f t="shared" si="28"/>
        <v>52.026711185308848</v>
      </c>
      <c r="AN160" s="338">
        <f t="shared" si="29"/>
        <v>2.003338898163606</v>
      </c>
      <c r="AO160" s="227"/>
    </row>
    <row r="161" spans="2:41" ht="19.5" x14ac:dyDescent="0.25">
      <c r="B161" s="3">
        <v>13</v>
      </c>
      <c r="C161" s="213" t="s">
        <v>31</v>
      </c>
      <c r="D161" s="107">
        <v>53</v>
      </c>
      <c r="E161" s="107" t="str">
        <f t="shared" si="20"/>
        <v>مایلز49</v>
      </c>
      <c r="F161" s="107" t="str">
        <f t="shared" si="21"/>
        <v>تیمور اسماعیلزاده</v>
      </c>
      <c r="G161" s="107" t="str">
        <f t="shared" si="22"/>
        <v>25ع255 ایران 73</v>
      </c>
      <c r="H161" s="107" t="str">
        <f t="shared" si="23"/>
        <v>تیمور اسماعیلزاده</v>
      </c>
      <c r="I161" s="107">
        <v>1175</v>
      </c>
      <c r="J161" s="107"/>
      <c r="K161" s="107" t="s">
        <v>449</v>
      </c>
      <c r="L161" s="107">
        <v>350</v>
      </c>
      <c r="M161" s="108">
        <v>25324</v>
      </c>
      <c r="N161" s="107">
        <v>20</v>
      </c>
      <c r="O161" s="219"/>
      <c r="P161" s="107"/>
      <c r="Q161" s="107"/>
      <c r="R161" s="107"/>
      <c r="S161" s="107"/>
      <c r="T161" s="107"/>
      <c r="U161" s="108"/>
      <c r="V161" s="108"/>
      <c r="W161" s="108"/>
      <c r="X161" s="108"/>
      <c r="Y161" s="108">
        <f t="shared" si="24"/>
        <v>506480</v>
      </c>
      <c r="Z161" s="107">
        <f t="shared" si="26"/>
        <v>20</v>
      </c>
      <c r="AA161" s="107">
        <v>1175</v>
      </c>
      <c r="AB161" s="107">
        <v>1222</v>
      </c>
      <c r="AC161" s="107">
        <f t="shared" si="27"/>
        <v>-47</v>
      </c>
      <c r="AD161" s="107">
        <v>1600</v>
      </c>
      <c r="AE161" s="107" t="s">
        <v>445</v>
      </c>
      <c r="AF161" s="107"/>
      <c r="AG161" s="107">
        <f t="shared" si="31"/>
        <v>0</v>
      </c>
      <c r="AH161" s="322">
        <v>0.31597222222222221</v>
      </c>
      <c r="AI161" s="322">
        <v>0.78472222222222221</v>
      </c>
      <c r="AJ161" s="322"/>
      <c r="AK161" s="322">
        <v>5.5555555555555552E-2</v>
      </c>
      <c r="AL161" s="322">
        <f t="shared" si="32"/>
        <v>0.41319444444444442</v>
      </c>
      <c r="AM161" s="338">
        <f t="shared" si="28"/>
        <v>51.073613445378157</v>
      </c>
      <c r="AN161" s="338">
        <f t="shared" si="29"/>
        <v>2.0168067226890756</v>
      </c>
      <c r="AO161" s="227"/>
    </row>
    <row r="162" spans="2:41" ht="19.5" x14ac:dyDescent="0.25">
      <c r="B162" s="3">
        <v>14</v>
      </c>
      <c r="C162" s="213" t="s">
        <v>31</v>
      </c>
      <c r="D162" s="107">
        <v>86</v>
      </c>
      <c r="E162" s="107" t="str">
        <f t="shared" si="20"/>
        <v>مایلز80</v>
      </c>
      <c r="F162" s="107" t="str">
        <f t="shared" si="21"/>
        <v>تیمور اسماعیلزاده</v>
      </c>
      <c r="G162" s="107" t="str">
        <f t="shared" si="22"/>
        <v>25ع255 ایران 104</v>
      </c>
      <c r="H162" s="107" t="str">
        <f t="shared" si="23"/>
        <v>تیمور اسماعیلزاده</v>
      </c>
      <c r="I162" s="107">
        <v>1175</v>
      </c>
      <c r="J162" s="107"/>
      <c r="K162" s="107" t="s">
        <v>449</v>
      </c>
      <c r="L162" s="107">
        <v>350</v>
      </c>
      <c r="M162" s="108">
        <v>24721</v>
      </c>
      <c r="N162" s="107">
        <v>19</v>
      </c>
      <c r="O162" s="219"/>
      <c r="P162" s="107"/>
      <c r="Q162" s="107"/>
      <c r="R162" s="107"/>
      <c r="S162" s="107"/>
      <c r="T162" s="107"/>
      <c r="U162" s="108"/>
      <c r="V162" s="108"/>
      <c r="W162" s="108"/>
      <c r="X162" s="108"/>
      <c r="Y162" s="108">
        <f t="shared" si="24"/>
        <v>469699</v>
      </c>
      <c r="Z162" s="107">
        <f t="shared" si="26"/>
        <v>19</v>
      </c>
      <c r="AA162" s="107">
        <v>1175</v>
      </c>
      <c r="AB162" s="107">
        <v>1222</v>
      </c>
      <c r="AC162" s="107">
        <f t="shared" si="27"/>
        <v>-47</v>
      </c>
      <c r="AD162" s="107">
        <v>1600</v>
      </c>
      <c r="AE162" s="107" t="s">
        <v>445</v>
      </c>
      <c r="AF162" s="107"/>
      <c r="AG162" s="107">
        <f t="shared" si="31"/>
        <v>0</v>
      </c>
      <c r="AH162" s="322">
        <v>0.32013888888888886</v>
      </c>
      <c r="AI162" s="322">
        <v>0.78125</v>
      </c>
      <c r="AJ162" s="322">
        <v>0.14791666666666667</v>
      </c>
      <c r="AK162" s="322">
        <v>1.3888888888888888E-2</v>
      </c>
      <c r="AL162" s="322">
        <f t="shared" si="32"/>
        <v>0.2993055555555556</v>
      </c>
      <c r="AM162" s="338">
        <f t="shared" si="28"/>
        <v>65.387331786542916</v>
      </c>
      <c r="AN162" s="338">
        <f t="shared" si="29"/>
        <v>2.6450116009280742</v>
      </c>
      <c r="AO162" s="227"/>
    </row>
    <row r="163" spans="2:41" ht="19.5" x14ac:dyDescent="0.25">
      <c r="B163" s="3">
        <v>17</v>
      </c>
      <c r="C163" s="213" t="s">
        <v>31</v>
      </c>
      <c r="D163" s="107">
        <v>81</v>
      </c>
      <c r="E163" s="107" t="str">
        <f t="shared" si="20"/>
        <v>مایلز75</v>
      </c>
      <c r="F163" s="107" t="str">
        <f t="shared" si="21"/>
        <v>تیمور اسماعیلزاده</v>
      </c>
      <c r="G163" s="107" t="str">
        <f t="shared" si="22"/>
        <v>25ع255 ایران 99</v>
      </c>
      <c r="H163" s="107" t="str">
        <f t="shared" si="23"/>
        <v>تیمور اسماعیلزاده</v>
      </c>
      <c r="I163" s="107">
        <v>1175</v>
      </c>
      <c r="J163" s="107"/>
      <c r="K163" s="107" t="s">
        <v>449</v>
      </c>
      <c r="L163" s="107">
        <v>350</v>
      </c>
      <c r="M163" s="108">
        <v>24354</v>
      </c>
      <c r="N163" s="107">
        <v>20</v>
      </c>
      <c r="O163" s="219"/>
      <c r="P163" s="107"/>
      <c r="Q163" s="107"/>
      <c r="R163" s="107"/>
      <c r="S163" s="107"/>
      <c r="T163" s="107"/>
      <c r="U163" s="108"/>
      <c r="V163" s="108"/>
      <c r="W163" s="108"/>
      <c r="X163" s="108"/>
      <c r="Y163" s="108">
        <f t="shared" si="24"/>
        <v>487080</v>
      </c>
      <c r="Z163" s="107">
        <f t="shared" si="26"/>
        <v>20</v>
      </c>
      <c r="AA163" s="107">
        <v>1175</v>
      </c>
      <c r="AB163" s="107">
        <v>1222</v>
      </c>
      <c r="AC163" s="107">
        <f t="shared" si="27"/>
        <v>-47</v>
      </c>
      <c r="AD163" s="107">
        <v>1600</v>
      </c>
      <c r="AE163" s="107" t="s">
        <v>445</v>
      </c>
      <c r="AF163" s="107"/>
      <c r="AG163" s="107">
        <f t="shared" si="31"/>
        <v>0</v>
      </c>
      <c r="AH163" s="322">
        <v>0.32430555555555557</v>
      </c>
      <c r="AI163" s="322">
        <v>0.77847222222222223</v>
      </c>
      <c r="AJ163" s="322"/>
      <c r="AK163" s="322">
        <v>5.5555555555555552E-2</v>
      </c>
      <c r="AL163" s="322">
        <f t="shared" si="32"/>
        <v>0.39861111111111114</v>
      </c>
      <c r="AM163" s="338">
        <f t="shared" si="28"/>
        <v>50.914285714285718</v>
      </c>
      <c r="AN163" s="338">
        <f t="shared" si="29"/>
        <v>2.0905923344947737</v>
      </c>
      <c r="AO163" s="227"/>
    </row>
    <row r="164" spans="2:41" ht="19.5" x14ac:dyDescent="0.25">
      <c r="B164" s="3">
        <v>18</v>
      </c>
      <c r="C164" s="213" t="s">
        <v>31</v>
      </c>
      <c r="D164" s="106">
        <v>63</v>
      </c>
      <c r="E164" s="106" t="str">
        <f t="shared" si="20"/>
        <v>مایلز59</v>
      </c>
      <c r="F164" s="106" t="str">
        <f t="shared" si="21"/>
        <v>تیمور اسماعیلزاده</v>
      </c>
      <c r="G164" s="106" t="str">
        <f t="shared" si="22"/>
        <v>25ع255 ایران 83</v>
      </c>
      <c r="H164" s="106" t="str">
        <f t="shared" si="23"/>
        <v>تیمور اسماعیلزاده</v>
      </c>
      <c r="I164" s="106">
        <v>1205</v>
      </c>
      <c r="J164" s="106"/>
      <c r="K164" s="106" t="s">
        <v>410</v>
      </c>
      <c r="L164" s="106" t="s">
        <v>450</v>
      </c>
      <c r="M164" s="109">
        <v>24800</v>
      </c>
      <c r="N164" s="106">
        <v>2</v>
      </c>
      <c r="O164" s="110"/>
      <c r="P164" s="106"/>
      <c r="Q164" s="106"/>
      <c r="R164" s="106"/>
      <c r="S164" s="106">
        <v>18</v>
      </c>
      <c r="T164" s="106"/>
      <c r="U164" s="109"/>
      <c r="V164" s="109"/>
      <c r="W164" s="109">
        <v>24800</v>
      </c>
      <c r="X164" s="109"/>
      <c r="Y164" s="109">
        <f t="shared" si="24"/>
        <v>496000</v>
      </c>
      <c r="Z164" s="106">
        <f t="shared" si="26"/>
        <v>20</v>
      </c>
      <c r="AA164" s="106">
        <v>1205</v>
      </c>
      <c r="AB164" s="106">
        <v>1222</v>
      </c>
      <c r="AC164" s="106">
        <f t="shared" si="27"/>
        <v>-17</v>
      </c>
      <c r="AD164" s="106">
        <v>1600</v>
      </c>
      <c r="AE164" s="106" t="s">
        <v>500</v>
      </c>
      <c r="AF164" s="106"/>
      <c r="AG164" s="106">
        <f t="shared" si="31"/>
        <v>0</v>
      </c>
      <c r="AH164" s="323">
        <v>0.31597222222222221</v>
      </c>
      <c r="AI164" s="323">
        <v>0.76388888888888884</v>
      </c>
      <c r="AJ164" s="323">
        <v>0.1111111111111111</v>
      </c>
      <c r="AK164" s="323">
        <v>5.5555555555555552E-2</v>
      </c>
      <c r="AL164" s="323">
        <f t="shared" si="32"/>
        <v>0.28125</v>
      </c>
      <c r="AM164" s="339">
        <f t="shared" si="28"/>
        <v>73.481481481481481</v>
      </c>
      <c r="AN164" s="339">
        <f t="shared" si="29"/>
        <v>2.9629629629629628</v>
      </c>
      <c r="AO164" s="229" t="s">
        <v>386</v>
      </c>
    </row>
    <row r="165" spans="2:41" ht="19.5" x14ac:dyDescent="0.25">
      <c r="B165" s="3">
        <v>19</v>
      </c>
      <c r="C165" s="213" t="s">
        <v>31</v>
      </c>
      <c r="D165" s="106">
        <v>65</v>
      </c>
      <c r="E165" s="106" t="str">
        <f t="shared" si="20"/>
        <v>مایلز61</v>
      </c>
      <c r="F165" s="106" t="str">
        <f t="shared" si="21"/>
        <v>سیدعباس طباطبایی</v>
      </c>
      <c r="G165" s="106" t="str">
        <f>IFERROR(VLOOKUP(D165,kamiyon,4,0),"")</f>
        <v>25ع255 ایران 85</v>
      </c>
      <c r="H165" s="106" t="str">
        <f t="shared" si="23"/>
        <v>سیدعباس طباطبایی</v>
      </c>
      <c r="I165" s="106">
        <v>1215</v>
      </c>
      <c r="J165" s="106"/>
      <c r="K165" s="106" t="s">
        <v>410</v>
      </c>
      <c r="L165" s="106" t="s">
        <v>450</v>
      </c>
      <c r="M165" s="109">
        <v>20298</v>
      </c>
      <c r="N165" s="106">
        <v>6</v>
      </c>
      <c r="O165" s="110"/>
      <c r="P165" s="106"/>
      <c r="Q165" s="106"/>
      <c r="R165" s="106"/>
      <c r="S165" s="106">
        <v>15</v>
      </c>
      <c r="T165" s="106"/>
      <c r="U165" s="109"/>
      <c r="V165" s="109"/>
      <c r="W165" s="109">
        <v>20298</v>
      </c>
      <c r="X165" s="109"/>
      <c r="Y165" s="109">
        <f t="shared" si="24"/>
        <v>426258</v>
      </c>
      <c r="Z165" s="106">
        <f t="shared" si="26"/>
        <v>21</v>
      </c>
      <c r="AA165" s="106">
        <v>1205</v>
      </c>
      <c r="AB165" s="106">
        <v>1222</v>
      </c>
      <c r="AC165" s="106">
        <f t="shared" si="27"/>
        <v>-17</v>
      </c>
      <c r="AD165" s="106">
        <v>1600</v>
      </c>
      <c r="AE165" s="106" t="s">
        <v>500</v>
      </c>
      <c r="AF165" s="106"/>
      <c r="AG165" s="106">
        <f t="shared" si="31"/>
        <v>0</v>
      </c>
      <c r="AH165" s="323">
        <v>0.32430555555555557</v>
      </c>
      <c r="AI165" s="323">
        <v>0.73333333333333328</v>
      </c>
      <c r="AJ165" s="323"/>
      <c r="AK165" s="323">
        <v>5.5555555555555552E-2</v>
      </c>
      <c r="AL165" s="323">
        <f t="shared" si="32"/>
        <v>0.35347222222222219</v>
      </c>
      <c r="AM165" s="339">
        <f t="shared" si="28"/>
        <v>50.246522593320236</v>
      </c>
      <c r="AN165" s="339">
        <f t="shared" si="29"/>
        <v>2.4754420432220043</v>
      </c>
      <c r="AO165" s="229" t="s">
        <v>487</v>
      </c>
    </row>
    <row r="166" spans="2:41" ht="19.5" x14ac:dyDescent="0.25">
      <c r="B166" s="3">
        <v>21</v>
      </c>
      <c r="C166" s="213" t="s">
        <v>31</v>
      </c>
      <c r="D166" s="106">
        <v>74</v>
      </c>
      <c r="E166" s="106" t="str">
        <f t="shared" si="20"/>
        <v>مایلز69</v>
      </c>
      <c r="F166" s="106" t="str">
        <f t="shared" si="21"/>
        <v>تیمور اسماعیلزاده</v>
      </c>
      <c r="G166" s="106" t="str">
        <f t="shared" si="22"/>
        <v>25ع255 ایران 93</v>
      </c>
      <c r="H166" s="106" t="str">
        <f t="shared" si="23"/>
        <v>تیمور اسماعیلزاده</v>
      </c>
      <c r="I166" s="106">
        <v>1215</v>
      </c>
      <c r="J166" s="106"/>
      <c r="K166" s="106" t="s">
        <v>410</v>
      </c>
      <c r="L166" s="106" t="s">
        <v>450</v>
      </c>
      <c r="M166" s="109">
        <v>23410</v>
      </c>
      <c r="N166" s="106">
        <v>9</v>
      </c>
      <c r="O166" s="110"/>
      <c r="P166" s="106"/>
      <c r="Q166" s="106"/>
      <c r="R166" s="106"/>
      <c r="S166" s="106">
        <v>17</v>
      </c>
      <c r="T166" s="106"/>
      <c r="U166" s="109"/>
      <c r="V166" s="109"/>
      <c r="W166" s="109">
        <v>23410</v>
      </c>
      <c r="X166" s="109"/>
      <c r="Y166" s="109">
        <f t="shared" si="24"/>
        <v>608660</v>
      </c>
      <c r="Z166" s="106">
        <f t="shared" si="26"/>
        <v>26</v>
      </c>
      <c r="AA166" s="106">
        <v>1205</v>
      </c>
      <c r="AB166" s="106">
        <v>1222</v>
      </c>
      <c r="AC166" s="106">
        <f t="shared" si="27"/>
        <v>-17</v>
      </c>
      <c r="AD166" s="106">
        <v>1600</v>
      </c>
      <c r="AE166" s="106" t="s">
        <v>500</v>
      </c>
      <c r="AF166" s="106"/>
      <c r="AG166" s="106">
        <f t="shared" si="31"/>
        <v>0</v>
      </c>
      <c r="AH166" s="323">
        <v>0.30833333333333335</v>
      </c>
      <c r="AI166" s="323">
        <v>0.7729166666666667</v>
      </c>
      <c r="AJ166" s="323"/>
      <c r="AK166" s="323">
        <v>5.5555555555555552E-2</v>
      </c>
      <c r="AL166" s="323">
        <f t="shared" si="32"/>
        <v>0.40902777777777777</v>
      </c>
      <c r="AM166" s="339">
        <f t="shared" si="28"/>
        <v>62.002716468590833</v>
      </c>
      <c r="AN166" s="339">
        <f t="shared" si="29"/>
        <v>2.6485568760611207</v>
      </c>
      <c r="AO166" s="229"/>
    </row>
    <row r="167" spans="2:41" ht="19.5" x14ac:dyDescent="0.25">
      <c r="B167" s="3">
        <v>22</v>
      </c>
      <c r="C167" s="213" t="s">
        <v>31</v>
      </c>
      <c r="D167" s="106">
        <v>83</v>
      </c>
      <c r="E167" s="106" t="str">
        <f t="shared" si="20"/>
        <v>مایلز77</v>
      </c>
      <c r="F167" s="106" t="str">
        <f t="shared" si="21"/>
        <v>تیمور اسماعیلزاده</v>
      </c>
      <c r="G167" s="106" t="str">
        <f t="shared" si="22"/>
        <v>25ع255 ایران 101</v>
      </c>
      <c r="H167" s="106" t="str">
        <f t="shared" si="23"/>
        <v>تیمور اسماعیلزاده</v>
      </c>
      <c r="I167" s="106">
        <v>1205</v>
      </c>
      <c r="J167" s="106"/>
      <c r="K167" s="106" t="s">
        <v>410</v>
      </c>
      <c r="L167" s="106" t="s">
        <v>450</v>
      </c>
      <c r="M167" s="109">
        <v>21530</v>
      </c>
      <c r="N167" s="106">
        <v>7</v>
      </c>
      <c r="O167" s="110"/>
      <c r="P167" s="106"/>
      <c r="Q167" s="106"/>
      <c r="R167" s="106"/>
      <c r="S167" s="106"/>
      <c r="T167" s="106"/>
      <c r="U167" s="109"/>
      <c r="V167" s="109"/>
      <c r="W167" s="109"/>
      <c r="X167" s="109"/>
      <c r="Y167" s="109">
        <f t="shared" si="24"/>
        <v>150710</v>
      </c>
      <c r="Z167" s="106">
        <f t="shared" si="26"/>
        <v>7</v>
      </c>
      <c r="AA167" s="106">
        <v>1205</v>
      </c>
      <c r="AB167" s="106">
        <v>1222</v>
      </c>
      <c r="AC167" s="106">
        <f t="shared" si="27"/>
        <v>-17</v>
      </c>
      <c r="AD167" s="106">
        <v>1600</v>
      </c>
      <c r="AE167" s="106" t="s">
        <v>500</v>
      </c>
      <c r="AF167" s="106"/>
      <c r="AG167" s="106">
        <f t="shared" si="31"/>
        <v>0</v>
      </c>
      <c r="AH167" s="323">
        <v>0.63611111111111107</v>
      </c>
      <c r="AI167" s="323">
        <v>0.7583333333333333</v>
      </c>
      <c r="AJ167" s="323"/>
      <c r="AK167" s="323">
        <v>5.5555555555555552E-2</v>
      </c>
      <c r="AL167" s="323">
        <f t="shared" si="32"/>
        <v>6.666666666666668E-2</v>
      </c>
      <c r="AM167" s="339">
        <f t="shared" si="28"/>
        <v>94.193749999999994</v>
      </c>
      <c r="AN167" s="339">
        <f t="shared" si="29"/>
        <v>4.375</v>
      </c>
      <c r="AO167" s="229"/>
    </row>
    <row r="168" spans="2:41" ht="19.5" x14ac:dyDescent="0.25">
      <c r="B168" s="3">
        <v>23</v>
      </c>
      <c r="C168" s="213" t="s">
        <v>31</v>
      </c>
      <c r="D168" s="106">
        <v>21</v>
      </c>
      <c r="E168" s="106" t="str">
        <f t="shared" si="20"/>
        <v>مایلز17</v>
      </c>
      <c r="F168" s="106" t="str">
        <f t="shared" si="21"/>
        <v>محمد علی یعقوبی</v>
      </c>
      <c r="G168" s="106" t="str">
        <f t="shared" si="22"/>
        <v>25ع255 ایران 41</v>
      </c>
      <c r="H168" s="106" t="str">
        <f t="shared" si="23"/>
        <v>محمد علی یعقوبی</v>
      </c>
      <c r="I168" s="106">
        <v>1205</v>
      </c>
      <c r="J168" s="106"/>
      <c r="K168" s="106" t="s">
        <v>410</v>
      </c>
      <c r="L168" s="106" t="s">
        <v>450</v>
      </c>
      <c r="M168" s="109">
        <v>17310</v>
      </c>
      <c r="N168" s="106">
        <v>7</v>
      </c>
      <c r="O168" s="110"/>
      <c r="P168" s="106"/>
      <c r="Q168" s="106"/>
      <c r="R168" s="106"/>
      <c r="S168" s="106"/>
      <c r="T168" s="106"/>
      <c r="U168" s="109"/>
      <c r="V168" s="109"/>
      <c r="W168" s="109"/>
      <c r="X168" s="109"/>
      <c r="Y168" s="109">
        <f t="shared" si="24"/>
        <v>121170</v>
      </c>
      <c r="Z168" s="106">
        <f t="shared" si="26"/>
        <v>7</v>
      </c>
      <c r="AA168" s="106">
        <v>1205</v>
      </c>
      <c r="AB168" s="106">
        <v>1222</v>
      </c>
      <c r="AC168" s="106">
        <f t="shared" si="27"/>
        <v>-17</v>
      </c>
      <c r="AD168" s="106">
        <v>1600</v>
      </c>
      <c r="AE168" s="106" t="s">
        <v>500</v>
      </c>
      <c r="AF168" s="106"/>
      <c r="AG168" s="106">
        <f t="shared" si="31"/>
        <v>0</v>
      </c>
      <c r="AH168" s="323">
        <v>0.67777777777777781</v>
      </c>
      <c r="AI168" s="323">
        <v>0.77777777777777779</v>
      </c>
      <c r="AJ168" s="323"/>
      <c r="AK168" s="323">
        <v>5.5555555555555552E-2</v>
      </c>
      <c r="AL168" s="323">
        <f t="shared" si="32"/>
        <v>4.4444444444444425E-2</v>
      </c>
      <c r="AM168" s="339">
        <f t="shared" si="28"/>
        <v>113.596875</v>
      </c>
      <c r="AN168" s="339">
        <f t="shared" si="29"/>
        <v>6.5625</v>
      </c>
      <c r="AO168" s="229"/>
    </row>
    <row r="169" spans="2:41" ht="19.5" x14ac:dyDescent="0.25">
      <c r="B169" s="3">
        <v>25</v>
      </c>
      <c r="C169" s="213" t="s">
        <v>31</v>
      </c>
      <c r="D169" s="248">
        <v>51</v>
      </c>
      <c r="E169" s="248" t="str">
        <f t="shared" si="20"/>
        <v>مایلز47</v>
      </c>
      <c r="F169" s="248" t="str">
        <f t="shared" si="21"/>
        <v>سید عیسی طباطبایی</v>
      </c>
      <c r="G169" s="248" t="str">
        <f t="shared" si="22"/>
        <v>25ع255 ایران 71</v>
      </c>
      <c r="H169" s="248" t="str">
        <f t="shared" si="23"/>
        <v>سید عیسی طباطبایی</v>
      </c>
      <c r="I169" s="248">
        <v>1215</v>
      </c>
      <c r="J169" s="248"/>
      <c r="K169" s="248" t="s">
        <v>481</v>
      </c>
      <c r="L169" s="248" t="s">
        <v>464</v>
      </c>
      <c r="M169" s="258"/>
      <c r="N169" s="248"/>
      <c r="O169" s="258">
        <v>28000</v>
      </c>
      <c r="P169" s="248">
        <v>12</v>
      </c>
      <c r="Q169" s="248"/>
      <c r="R169" s="248"/>
      <c r="S169" s="248"/>
      <c r="T169" s="248">
        <v>11</v>
      </c>
      <c r="U169" s="258"/>
      <c r="V169" s="258"/>
      <c r="W169" s="258"/>
      <c r="X169" s="258">
        <v>28000</v>
      </c>
      <c r="Y169" s="258">
        <f t="shared" si="24"/>
        <v>644000</v>
      </c>
      <c r="Z169" s="248">
        <f t="shared" si="26"/>
        <v>23</v>
      </c>
      <c r="AA169" s="248">
        <v>1200</v>
      </c>
      <c r="AB169" s="248">
        <v>1222</v>
      </c>
      <c r="AC169" s="248">
        <f t="shared" si="27"/>
        <v>-22</v>
      </c>
      <c r="AD169" s="248">
        <v>1650</v>
      </c>
      <c r="AE169" s="248" t="s">
        <v>459</v>
      </c>
      <c r="AF169" s="248"/>
      <c r="AG169" s="248">
        <f t="shared" si="31"/>
        <v>0</v>
      </c>
      <c r="AH169" s="324">
        <v>0.30902777777777779</v>
      </c>
      <c r="AI169" s="324">
        <v>0.78055555555555556</v>
      </c>
      <c r="AJ169" s="324"/>
      <c r="AK169" s="324">
        <v>5.5555555555555552E-2</v>
      </c>
      <c r="AL169" s="324">
        <f t="shared" si="32"/>
        <v>0.41597222222222219</v>
      </c>
      <c r="AM169" s="340">
        <f t="shared" si="28"/>
        <v>64.507512520868119</v>
      </c>
      <c r="AN169" s="340">
        <f t="shared" si="29"/>
        <v>2.303839732888147</v>
      </c>
      <c r="AO169" s="259"/>
    </row>
    <row r="170" spans="2:41" ht="19.5" x14ac:dyDescent="0.25">
      <c r="B170" s="3">
        <v>26</v>
      </c>
      <c r="C170" s="213" t="s">
        <v>31</v>
      </c>
      <c r="D170" s="248">
        <v>25</v>
      </c>
      <c r="E170" s="248" t="str">
        <f t="shared" si="20"/>
        <v>مایلز21</v>
      </c>
      <c r="F170" s="248" t="str">
        <f t="shared" si="21"/>
        <v>سجاد رضوی</v>
      </c>
      <c r="G170" s="248" t="str">
        <f t="shared" si="22"/>
        <v>25ع255 ایران 45</v>
      </c>
      <c r="H170" s="248" t="str">
        <f t="shared" si="23"/>
        <v>سجاد رضوی</v>
      </c>
      <c r="I170" s="248">
        <v>1215</v>
      </c>
      <c r="J170" s="248"/>
      <c r="K170" s="248" t="s">
        <v>481</v>
      </c>
      <c r="L170" s="248" t="s">
        <v>464</v>
      </c>
      <c r="M170" s="258"/>
      <c r="N170" s="248"/>
      <c r="O170" s="258">
        <v>23896</v>
      </c>
      <c r="P170" s="248">
        <v>11</v>
      </c>
      <c r="Q170" s="248"/>
      <c r="R170" s="248"/>
      <c r="S170" s="248"/>
      <c r="T170" s="248">
        <v>10</v>
      </c>
      <c r="U170" s="258"/>
      <c r="V170" s="258"/>
      <c r="W170" s="258"/>
      <c r="X170" s="258">
        <v>23896</v>
      </c>
      <c r="Y170" s="258">
        <f t="shared" si="24"/>
        <v>501816</v>
      </c>
      <c r="Z170" s="248">
        <f t="shared" si="26"/>
        <v>21</v>
      </c>
      <c r="AA170" s="248">
        <v>1200</v>
      </c>
      <c r="AB170" s="248">
        <v>1222</v>
      </c>
      <c r="AC170" s="248">
        <f t="shared" si="27"/>
        <v>-22</v>
      </c>
      <c r="AD170" s="248">
        <v>1650</v>
      </c>
      <c r="AE170" s="248" t="s">
        <v>459</v>
      </c>
      <c r="AF170" s="248"/>
      <c r="AG170" s="248">
        <f t="shared" si="31"/>
        <v>0</v>
      </c>
      <c r="AH170" s="324">
        <v>0.3125</v>
      </c>
      <c r="AI170" s="324">
        <v>0.77777777777777779</v>
      </c>
      <c r="AJ170" s="324"/>
      <c r="AK170" s="324">
        <v>5.5555555555555552E-2</v>
      </c>
      <c r="AL170" s="324">
        <f t="shared" si="32"/>
        <v>0.40972222222222221</v>
      </c>
      <c r="AM170" s="340">
        <f t="shared" si="28"/>
        <v>51.032135593220339</v>
      </c>
      <c r="AN170" s="340">
        <f t="shared" si="29"/>
        <v>2.1355932203389831</v>
      </c>
      <c r="AO170" s="259"/>
    </row>
    <row r="171" spans="2:41" ht="19.5" x14ac:dyDescent="0.25">
      <c r="B171" s="3">
        <v>27</v>
      </c>
      <c r="C171" s="213" t="s">
        <v>31</v>
      </c>
      <c r="D171" s="220">
        <v>26</v>
      </c>
      <c r="E171" s="220" t="str">
        <f t="shared" si="20"/>
        <v>مایلز22</v>
      </c>
      <c r="F171" s="220" t="str">
        <f t="shared" si="21"/>
        <v>سجاد رضوی</v>
      </c>
      <c r="G171" s="220" t="str">
        <f t="shared" si="22"/>
        <v>25ع255 ایران 46</v>
      </c>
      <c r="H171" s="220" t="str">
        <f t="shared" si="23"/>
        <v>سجاد رضوی</v>
      </c>
      <c r="I171" s="248">
        <v>1215</v>
      </c>
      <c r="J171" s="220"/>
      <c r="K171" s="248" t="s">
        <v>481</v>
      </c>
      <c r="L171" s="248" t="s">
        <v>464</v>
      </c>
      <c r="M171" s="221"/>
      <c r="N171" s="220"/>
      <c r="O171" s="221">
        <v>24333</v>
      </c>
      <c r="P171" s="288">
        <v>11</v>
      </c>
      <c r="Q171" s="288"/>
      <c r="R171" s="288"/>
      <c r="S171" s="288"/>
      <c r="T171" s="288">
        <v>10</v>
      </c>
      <c r="U171" s="289"/>
      <c r="V171" s="221"/>
      <c r="W171" s="221"/>
      <c r="X171" s="221">
        <v>24333</v>
      </c>
      <c r="Y171" s="221">
        <f t="shared" si="24"/>
        <v>510993</v>
      </c>
      <c r="Z171" s="220">
        <f t="shared" si="26"/>
        <v>21</v>
      </c>
      <c r="AA171" s="220">
        <v>1200</v>
      </c>
      <c r="AB171" s="220">
        <v>1222</v>
      </c>
      <c r="AC171" s="220">
        <f t="shared" si="27"/>
        <v>-22</v>
      </c>
      <c r="AD171" s="220"/>
      <c r="AE171" s="248" t="s">
        <v>459</v>
      </c>
      <c r="AF171" s="220"/>
      <c r="AG171" s="220">
        <f t="shared" si="31"/>
        <v>0</v>
      </c>
      <c r="AH171" s="325">
        <v>0.31666666666666665</v>
      </c>
      <c r="AI171" s="325">
        <v>0.78472222222222221</v>
      </c>
      <c r="AJ171" s="325"/>
      <c r="AK171" s="325">
        <v>5.5555555555555552E-2</v>
      </c>
      <c r="AL171" s="325">
        <f t="shared" si="32"/>
        <v>0.41249999999999998</v>
      </c>
      <c r="AM171" s="341">
        <f t="shared" si="28"/>
        <v>51.615454545454547</v>
      </c>
      <c r="AN171" s="341">
        <f t="shared" si="29"/>
        <v>2.1212121212121211</v>
      </c>
      <c r="AO171" s="224"/>
    </row>
    <row r="172" spans="2:41" ht="19.5" x14ac:dyDescent="0.25">
      <c r="B172" s="3">
        <v>28</v>
      </c>
      <c r="C172" s="213" t="s">
        <v>31</v>
      </c>
      <c r="D172" s="220">
        <v>38</v>
      </c>
      <c r="E172" s="220" t="str">
        <f t="shared" si="20"/>
        <v>مایلز34</v>
      </c>
      <c r="F172" s="220" t="str">
        <f t="shared" si="21"/>
        <v>تیمور اسماعیلزاده</v>
      </c>
      <c r="G172" s="220" t="str">
        <f t="shared" si="22"/>
        <v>25ع255 ایران 58</v>
      </c>
      <c r="H172" s="220" t="str">
        <f t="shared" si="23"/>
        <v>تیمور اسماعیلزاده</v>
      </c>
      <c r="I172" s="248">
        <v>1215</v>
      </c>
      <c r="J172" s="220"/>
      <c r="K172" s="248" t="s">
        <v>481</v>
      </c>
      <c r="L172" s="248" t="s">
        <v>464</v>
      </c>
      <c r="M172" s="221"/>
      <c r="N172" s="220"/>
      <c r="O172" s="221">
        <v>27452</v>
      </c>
      <c r="P172" s="288"/>
      <c r="Q172" s="288"/>
      <c r="R172" s="288"/>
      <c r="S172" s="288"/>
      <c r="T172" s="288">
        <v>3</v>
      </c>
      <c r="U172" s="289"/>
      <c r="V172" s="221"/>
      <c r="W172" s="221"/>
      <c r="X172" s="221">
        <v>27452</v>
      </c>
      <c r="Y172" s="289">
        <f t="shared" si="24"/>
        <v>82356</v>
      </c>
      <c r="Z172" s="288">
        <f t="shared" si="26"/>
        <v>3</v>
      </c>
      <c r="AA172" s="288">
        <v>1150</v>
      </c>
      <c r="AB172" s="288">
        <v>1177</v>
      </c>
      <c r="AC172" s="288">
        <f t="shared" si="27"/>
        <v>-27</v>
      </c>
      <c r="AD172" s="288">
        <v>1300</v>
      </c>
      <c r="AE172" s="288" t="s">
        <v>459</v>
      </c>
      <c r="AF172" s="288"/>
      <c r="AG172" s="288">
        <f t="shared" si="31"/>
        <v>0</v>
      </c>
      <c r="AH172" s="326">
        <v>0.32083333333333336</v>
      </c>
      <c r="AI172" s="326">
        <v>0.375</v>
      </c>
      <c r="AJ172" s="326"/>
      <c r="AK172" s="326">
        <v>5.5555555555555552E-2</v>
      </c>
      <c r="AL172" s="326">
        <v>0</v>
      </c>
      <c r="AM172" s="342" t="e">
        <f t="shared" si="28"/>
        <v>#DIV/0!</v>
      </c>
      <c r="AN172" s="342" t="e">
        <f t="shared" si="29"/>
        <v>#DIV/0!</v>
      </c>
      <c r="AO172" s="290" t="s">
        <v>505</v>
      </c>
    </row>
    <row r="173" spans="2:41" ht="19.5" x14ac:dyDescent="0.25">
      <c r="B173" s="3">
        <v>29</v>
      </c>
      <c r="C173" s="213" t="s">
        <v>31</v>
      </c>
      <c r="D173" s="220">
        <v>24</v>
      </c>
      <c r="E173" s="220" t="str">
        <f t="shared" si="20"/>
        <v>مایلز20</v>
      </c>
      <c r="F173" s="220" t="str">
        <f t="shared" si="21"/>
        <v>سجاد رضوی</v>
      </c>
      <c r="G173" s="220" t="str">
        <f t="shared" si="22"/>
        <v>25ع255 ایران 44</v>
      </c>
      <c r="H173" s="220" t="str">
        <f t="shared" si="23"/>
        <v>سجاد رضوی</v>
      </c>
      <c r="I173" s="248">
        <v>1215</v>
      </c>
      <c r="J173" s="220"/>
      <c r="K173" s="248" t="s">
        <v>481</v>
      </c>
      <c r="L173" s="248" t="s">
        <v>464</v>
      </c>
      <c r="M173" s="221"/>
      <c r="N173" s="220"/>
      <c r="O173" s="221">
        <v>24187</v>
      </c>
      <c r="P173" s="288">
        <v>11</v>
      </c>
      <c r="Q173" s="288"/>
      <c r="R173" s="288"/>
      <c r="S173" s="288"/>
      <c r="T173" s="288">
        <v>6</v>
      </c>
      <c r="U173" s="289"/>
      <c r="V173" s="221"/>
      <c r="W173" s="221"/>
      <c r="X173" s="221">
        <v>24187</v>
      </c>
      <c r="Y173" s="289">
        <f t="shared" si="24"/>
        <v>411179</v>
      </c>
      <c r="Z173" s="288">
        <f t="shared" si="26"/>
        <v>17</v>
      </c>
      <c r="AA173" s="288">
        <v>1150</v>
      </c>
      <c r="AB173" s="288">
        <v>1177</v>
      </c>
      <c r="AC173" s="288">
        <f t="shared" si="27"/>
        <v>-27</v>
      </c>
      <c r="AD173" s="288">
        <v>1300</v>
      </c>
      <c r="AE173" s="288" t="s">
        <v>459</v>
      </c>
      <c r="AF173" s="288"/>
      <c r="AG173" s="288">
        <f t="shared" si="31"/>
        <v>0</v>
      </c>
      <c r="AH173" s="326">
        <v>0.3263888888888889</v>
      </c>
      <c r="AI173" s="326">
        <v>0.77500000000000002</v>
      </c>
      <c r="AJ173" s="326">
        <v>6.25E-2</v>
      </c>
      <c r="AK173" s="326">
        <v>5.5555555555555552E-2</v>
      </c>
      <c r="AL173" s="326">
        <f t="shared" si="32"/>
        <v>0.3305555555555556</v>
      </c>
      <c r="AM173" s="342">
        <f t="shared" si="28"/>
        <v>51.82928571428571</v>
      </c>
      <c r="AN173" s="342">
        <f t="shared" si="29"/>
        <v>2.1428571428571428</v>
      </c>
      <c r="AO173" s="290" t="s">
        <v>415</v>
      </c>
    </row>
    <row r="174" spans="2:41" ht="19.5" x14ac:dyDescent="0.25">
      <c r="B174" s="3">
        <v>30</v>
      </c>
      <c r="C174" s="213" t="s">
        <v>31</v>
      </c>
      <c r="D174" s="283">
        <v>29</v>
      </c>
      <c r="E174" s="283" t="str">
        <f t="shared" si="20"/>
        <v>مایلز25</v>
      </c>
      <c r="F174" s="283" t="str">
        <f t="shared" si="21"/>
        <v>تیمور اسماعیلزاده</v>
      </c>
      <c r="G174" s="283" t="str">
        <f t="shared" si="22"/>
        <v>25ع255 ایران 49</v>
      </c>
      <c r="H174" s="283" t="str">
        <f t="shared" si="23"/>
        <v>تیمور اسماعیلزاده</v>
      </c>
      <c r="I174" s="230">
        <v>1215</v>
      </c>
      <c r="J174" s="283"/>
      <c r="K174" s="230" t="s">
        <v>481</v>
      </c>
      <c r="L174" s="230" t="s">
        <v>442</v>
      </c>
      <c r="M174" s="284">
        <v>24450</v>
      </c>
      <c r="N174" s="287">
        <v>20</v>
      </c>
      <c r="O174" s="285"/>
      <c r="P174" s="283"/>
      <c r="Q174" s="283"/>
      <c r="R174" s="283"/>
      <c r="S174" s="283"/>
      <c r="T174" s="283"/>
      <c r="U174" s="284"/>
      <c r="V174" s="284"/>
      <c r="W174" s="284"/>
      <c r="X174" s="284"/>
      <c r="Y174" s="291">
        <f t="shared" si="24"/>
        <v>489000</v>
      </c>
      <c r="Z174" s="287">
        <f t="shared" si="26"/>
        <v>20</v>
      </c>
      <c r="AA174" s="287">
        <v>1150</v>
      </c>
      <c r="AB174" s="287">
        <v>1177</v>
      </c>
      <c r="AC174" s="287">
        <f t="shared" si="27"/>
        <v>-27</v>
      </c>
      <c r="AD174" s="287">
        <v>1300</v>
      </c>
      <c r="AE174" s="287" t="s">
        <v>21</v>
      </c>
      <c r="AF174" s="287"/>
      <c r="AG174" s="287">
        <f t="shared" si="31"/>
        <v>0</v>
      </c>
      <c r="AH174" s="327">
        <v>0.32569444444444445</v>
      </c>
      <c r="AI174" s="327">
        <v>0.75902777777777775</v>
      </c>
      <c r="AJ174" s="327"/>
      <c r="AK174" s="327">
        <v>5.5555555555555552E-2</v>
      </c>
      <c r="AL174" s="327">
        <f t="shared" si="32"/>
        <v>0.37777777777777777</v>
      </c>
      <c r="AM174" s="343">
        <f t="shared" si="28"/>
        <v>53.933823529411768</v>
      </c>
      <c r="AN174" s="343">
        <f t="shared" si="29"/>
        <v>2.2058823529411766</v>
      </c>
      <c r="AO174" s="292"/>
    </row>
    <row r="175" spans="2:41" ht="19.5" x14ac:dyDescent="0.25">
      <c r="B175" s="3">
        <v>31</v>
      </c>
      <c r="C175" s="213" t="s">
        <v>31</v>
      </c>
      <c r="D175" s="230">
        <v>28</v>
      </c>
      <c r="E175" s="230" t="str">
        <f t="shared" si="20"/>
        <v>مایلز24</v>
      </c>
      <c r="F175" s="230" t="str">
        <f t="shared" si="21"/>
        <v>تیمور اسماعیلزاده</v>
      </c>
      <c r="G175" s="230" t="str">
        <f t="shared" si="22"/>
        <v>25ع255 ایران 48</v>
      </c>
      <c r="H175" s="230" t="str">
        <f t="shared" si="23"/>
        <v>تیمور اسماعیلزاده</v>
      </c>
      <c r="I175" s="230">
        <v>1200</v>
      </c>
      <c r="J175" s="230"/>
      <c r="K175" s="230" t="s">
        <v>452</v>
      </c>
      <c r="L175" s="230" t="s">
        <v>442</v>
      </c>
      <c r="M175" s="231">
        <v>28722</v>
      </c>
      <c r="N175" s="230">
        <v>23</v>
      </c>
      <c r="O175" s="285"/>
      <c r="P175" s="283"/>
      <c r="Q175" s="283"/>
      <c r="R175" s="283"/>
      <c r="S175" s="283"/>
      <c r="T175" s="283"/>
      <c r="U175" s="284"/>
      <c r="V175" s="284"/>
      <c r="W175" s="284"/>
      <c r="X175" s="231"/>
      <c r="Y175" s="231">
        <f t="shared" si="24"/>
        <v>660606</v>
      </c>
      <c r="Z175" s="230">
        <f t="shared" si="26"/>
        <v>23</v>
      </c>
      <c r="AA175" s="230">
        <v>1200</v>
      </c>
      <c r="AB175" s="230">
        <v>1222</v>
      </c>
      <c r="AC175" s="230">
        <f t="shared" si="27"/>
        <v>-22</v>
      </c>
      <c r="AD175" s="230">
        <v>1900</v>
      </c>
      <c r="AE175" s="230" t="s">
        <v>21</v>
      </c>
      <c r="AF175" s="230"/>
      <c r="AG175" s="230">
        <f t="shared" si="31"/>
        <v>0</v>
      </c>
      <c r="AH175" s="328">
        <v>0.32222222222222224</v>
      </c>
      <c r="AI175" s="328">
        <v>0.7729166666666667</v>
      </c>
      <c r="AJ175" s="328"/>
      <c r="AK175" s="328">
        <v>5.5555555555555552E-2</v>
      </c>
      <c r="AL175" s="328">
        <f t="shared" si="32"/>
        <v>0.39513888888888893</v>
      </c>
      <c r="AM175" s="344">
        <f t="shared" si="28"/>
        <v>69.659683655536028</v>
      </c>
      <c r="AN175" s="344">
        <f t="shared" si="29"/>
        <v>2.4253075571177507</v>
      </c>
      <c r="AO175" s="233"/>
    </row>
    <row r="176" spans="2:41" ht="19.5" x14ac:dyDescent="0.25">
      <c r="B176" s="3">
        <v>32</v>
      </c>
      <c r="C176" s="213" t="s">
        <v>31</v>
      </c>
      <c r="D176" s="230">
        <v>64</v>
      </c>
      <c r="E176" s="230" t="str">
        <f t="shared" si="20"/>
        <v>مایلز60</v>
      </c>
      <c r="F176" s="230" t="str">
        <f t="shared" si="21"/>
        <v>تیمور اسماعیلزاده</v>
      </c>
      <c r="G176" s="230" t="str">
        <f t="shared" si="22"/>
        <v>25ع255 ایران 84</v>
      </c>
      <c r="H176" s="230" t="str">
        <f t="shared" si="23"/>
        <v>تیمور اسماعیلزاده</v>
      </c>
      <c r="I176" s="230">
        <v>1200</v>
      </c>
      <c r="J176" s="230"/>
      <c r="K176" s="230" t="s">
        <v>452</v>
      </c>
      <c r="L176" s="230" t="s">
        <v>442</v>
      </c>
      <c r="M176" s="231">
        <v>24170</v>
      </c>
      <c r="N176" s="230">
        <v>24</v>
      </c>
      <c r="O176" s="232"/>
      <c r="P176" s="230"/>
      <c r="Q176" s="230"/>
      <c r="R176" s="230"/>
      <c r="S176" s="230"/>
      <c r="T176" s="230"/>
      <c r="U176" s="231"/>
      <c r="V176" s="231"/>
      <c r="W176" s="284"/>
      <c r="X176" s="231"/>
      <c r="Y176" s="231">
        <f t="shared" si="24"/>
        <v>580080</v>
      </c>
      <c r="Z176" s="230">
        <f t="shared" si="26"/>
        <v>24</v>
      </c>
      <c r="AA176" s="230">
        <v>1200</v>
      </c>
      <c r="AB176" s="230">
        <v>1222</v>
      </c>
      <c r="AC176" s="230">
        <f t="shared" si="27"/>
        <v>-22</v>
      </c>
      <c r="AD176" s="230">
        <v>1900</v>
      </c>
      <c r="AE176" s="230" t="s">
        <v>21</v>
      </c>
      <c r="AF176" s="230"/>
      <c r="AG176" s="230">
        <f t="shared" si="31"/>
        <v>0</v>
      </c>
      <c r="AH176" s="328">
        <v>0.31944444444444442</v>
      </c>
      <c r="AI176" s="328" t="s">
        <v>503</v>
      </c>
      <c r="AJ176" s="328"/>
      <c r="AK176" s="328">
        <v>5.5555555555555552E-2</v>
      </c>
      <c r="AL176" s="328">
        <v>0</v>
      </c>
      <c r="AM176" s="344" t="e">
        <f t="shared" si="28"/>
        <v>#DIV/0!</v>
      </c>
      <c r="AN176" s="344" t="e">
        <f t="shared" si="29"/>
        <v>#DIV/0!</v>
      </c>
      <c r="AO176" s="233"/>
    </row>
    <row r="177" spans="2:41" ht="19.5" x14ac:dyDescent="0.25">
      <c r="B177" s="3">
        <v>33</v>
      </c>
      <c r="C177" s="213" t="s">
        <v>31</v>
      </c>
      <c r="D177" s="230">
        <v>82</v>
      </c>
      <c r="E177" s="230" t="str">
        <f t="shared" si="20"/>
        <v>مایلز76</v>
      </c>
      <c r="F177" s="230" t="str">
        <f t="shared" si="21"/>
        <v>تیمور اسماعیلزاده</v>
      </c>
      <c r="G177" s="230" t="str">
        <f t="shared" si="22"/>
        <v>25ع255 ایران 100</v>
      </c>
      <c r="H177" s="230" t="str">
        <f t="shared" si="23"/>
        <v>تیمور اسماعیلزاده</v>
      </c>
      <c r="I177" s="230">
        <v>1200</v>
      </c>
      <c r="J177" s="230"/>
      <c r="K177" s="230" t="s">
        <v>452</v>
      </c>
      <c r="L177" s="230" t="s">
        <v>442</v>
      </c>
      <c r="M177" s="231">
        <v>26117</v>
      </c>
      <c r="N177" s="230">
        <v>25</v>
      </c>
      <c r="O177" s="232"/>
      <c r="P177" s="230"/>
      <c r="Q177" s="230"/>
      <c r="R177" s="230"/>
      <c r="S177" s="230"/>
      <c r="T177" s="230"/>
      <c r="U177" s="231"/>
      <c r="V177" s="231"/>
      <c r="W177" s="231"/>
      <c r="X177" s="231"/>
      <c r="Y177" s="231">
        <f t="shared" si="24"/>
        <v>652925</v>
      </c>
      <c r="Z177" s="230">
        <f t="shared" si="26"/>
        <v>25</v>
      </c>
      <c r="AA177" s="230">
        <v>1200</v>
      </c>
      <c r="AB177" s="230">
        <v>1222</v>
      </c>
      <c r="AC177" s="230">
        <f t="shared" si="27"/>
        <v>-22</v>
      </c>
      <c r="AD177" s="230">
        <v>1900</v>
      </c>
      <c r="AE177" s="230" t="s">
        <v>21</v>
      </c>
      <c r="AF177" s="230"/>
      <c r="AG177" s="230">
        <f t="shared" si="31"/>
        <v>0</v>
      </c>
      <c r="AH177" s="328">
        <v>0.33680555555555558</v>
      </c>
      <c r="AI177" s="328">
        <v>0.78125</v>
      </c>
      <c r="AJ177" s="328"/>
      <c r="AK177" s="328">
        <v>5.5555555555555552E-2</v>
      </c>
      <c r="AL177" s="328">
        <f t="shared" si="32"/>
        <v>0.38888888888888884</v>
      </c>
      <c r="AM177" s="344">
        <f t="shared" si="28"/>
        <v>69.956249999999997</v>
      </c>
      <c r="AN177" s="344">
        <f t="shared" si="29"/>
        <v>2.6785714285714284</v>
      </c>
      <c r="AO177" s="233"/>
    </row>
    <row r="178" spans="2:41" ht="19.5" x14ac:dyDescent="0.25">
      <c r="B178" s="3">
        <v>34</v>
      </c>
      <c r="C178" s="213" t="s">
        <v>31</v>
      </c>
      <c r="D178" s="208">
        <v>32</v>
      </c>
      <c r="E178" s="208" t="str">
        <f t="shared" si="20"/>
        <v>مایلز28</v>
      </c>
      <c r="F178" s="208" t="str">
        <f t="shared" si="21"/>
        <v>تیمور اسماعیلزاده</v>
      </c>
      <c r="G178" s="208" t="str">
        <f t="shared" si="22"/>
        <v>25ع255 ایران 52</v>
      </c>
      <c r="H178" s="208" t="str">
        <f t="shared" si="23"/>
        <v>تیمور اسماعیلزاده</v>
      </c>
      <c r="I178" s="208">
        <v>1150</v>
      </c>
      <c r="J178" s="208"/>
      <c r="K178" s="208" t="s">
        <v>409</v>
      </c>
      <c r="L178" s="208" t="s">
        <v>447</v>
      </c>
      <c r="M178" s="209">
        <v>23700</v>
      </c>
      <c r="N178" s="208">
        <v>7</v>
      </c>
      <c r="O178" s="210"/>
      <c r="P178" s="208"/>
      <c r="Q178" s="208"/>
      <c r="R178" s="208"/>
      <c r="S178" s="208"/>
      <c r="T178" s="208">
        <v>14</v>
      </c>
      <c r="U178" s="209"/>
      <c r="V178" s="209"/>
      <c r="W178" s="209"/>
      <c r="X178" s="209">
        <v>23700</v>
      </c>
      <c r="Y178" s="209">
        <f t="shared" si="24"/>
        <v>497700</v>
      </c>
      <c r="Z178" s="208">
        <f t="shared" si="26"/>
        <v>21</v>
      </c>
      <c r="AA178" s="208">
        <v>1175</v>
      </c>
      <c r="AB178" s="208" t="s">
        <v>482</v>
      </c>
      <c r="AC178" s="208" t="e">
        <f t="shared" si="27"/>
        <v>#VALUE!</v>
      </c>
      <c r="AD178" s="208">
        <v>1250</v>
      </c>
      <c r="AE178" s="208" t="s">
        <v>501</v>
      </c>
      <c r="AF178" s="208"/>
      <c r="AG178" s="208">
        <f t="shared" si="31"/>
        <v>0</v>
      </c>
      <c r="AH178" s="329">
        <v>0.31597222222222221</v>
      </c>
      <c r="AI178" s="329">
        <v>0.77638888888888891</v>
      </c>
      <c r="AJ178" s="329"/>
      <c r="AK178" s="329"/>
      <c r="AL178" s="329">
        <f t="shared" si="32"/>
        <v>0.4604166666666667</v>
      </c>
      <c r="AM178" s="345">
        <f t="shared" si="28"/>
        <v>45.040723981900449</v>
      </c>
      <c r="AN178" s="345">
        <f t="shared" si="29"/>
        <v>1.9004524886877827</v>
      </c>
      <c r="AO178" s="286"/>
    </row>
    <row r="179" spans="2:41" ht="19.5" x14ac:dyDescent="0.25">
      <c r="B179" s="3">
        <v>35</v>
      </c>
      <c r="C179" s="213" t="s">
        <v>31</v>
      </c>
      <c r="D179" s="208">
        <v>7</v>
      </c>
      <c r="E179" s="208" t="str">
        <f t="shared" si="20"/>
        <v>مایلز4</v>
      </c>
      <c r="F179" s="208" t="str">
        <f t="shared" si="21"/>
        <v>تیمور اسماعیلزاده</v>
      </c>
      <c r="G179" s="208" t="str">
        <f t="shared" si="22"/>
        <v>25ع255 ایران 28</v>
      </c>
      <c r="H179" s="208" t="str">
        <f t="shared" si="23"/>
        <v>تیمور اسماعیلزاده</v>
      </c>
      <c r="I179" s="208">
        <v>1150</v>
      </c>
      <c r="J179" s="208"/>
      <c r="K179" s="208" t="s">
        <v>409</v>
      </c>
      <c r="L179" s="208" t="s">
        <v>447</v>
      </c>
      <c r="M179" s="209">
        <v>26426</v>
      </c>
      <c r="N179" s="208">
        <v>6</v>
      </c>
      <c r="O179" s="210"/>
      <c r="P179" s="208"/>
      <c r="Q179" s="208"/>
      <c r="R179" s="208"/>
      <c r="S179" s="208"/>
      <c r="T179" s="208">
        <v>6</v>
      </c>
      <c r="U179" s="209"/>
      <c r="V179" s="209"/>
      <c r="W179" s="209"/>
      <c r="X179" s="209">
        <v>26426</v>
      </c>
      <c r="Y179" s="209">
        <f t="shared" si="24"/>
        <v>317112</v>
      </c>
      <c r="Z179" s="208">
        <f t="shared" si="26"/>
        <v>12</v>
      </c>
      <c r="AA179" s="208">
        <v>1175</v>
      </c>
      <c r="AB179" s="208" t="s">
        <v>482</v>
      </c>
      <c r="AC179" s="208" t="e">
        <f t="shared" si="27"/>
        <v>#VALUE!</v>
      </c>
      <c r="AD179" s="208">
        <v>1250</v>
      </c>
      <c r="AE179" s="208" t="s">
        <v>501</v>
      </c>
      <c r="AF179" s="208"/>
      <c r="AG179" s="208">
        <f t="shared" si="31"/>
        <v>0</v>
      </c>
      <c r="AH179" s="329">
        <v>0.31944444444444442</v>
      </c>
      <c r="AI179" s="329" t="s">
        <v>504</v>
      </c>
      <c r="AJ179" s="329">
        <v>0.19513888888888889</v>
      </c>
      <c r="AK179" s="329"/>
      <c r="AL179" s="329">
        <v>0</v>
      </c>
      <c r="AM179" s="345" t="e">
        <f t="shared" si="28"/>
        <v>#DIV/0!</v>
      </c>
      <c r="AN179" s="345" t="e">
        <f t="shared" si="29"/>
        <v>#DIV/0!</v>
      </c>
      <c r="AO179" s="286" t="s">
        <v>506</v>
      </c>
    </row>
    <row r="180" spans="2:41" ht="19.5" x14ac:dyDescent="0.25">
      <c r="B180" s="3">
        <v>36</v>
      </c>
      <c r="C180" s="213" t="s">
        <v>31</v>
      </c>
      <c r="D180" s="208">
        <v>42</v>
      </c>
      <c r="E180" s="208" t="str">
        <f t="shared" si="20"/>
        <v>مایلز38</v>
      </c>
      <c r="F180" s="208" t="str">
        <f t="shared" si="21"/>
        <v>تیمور اسماعیلزاده</v>
      </c>
      <c r="G180" s="208" t="str">
        <f t="shared" si="22"/>
        <v>25ع255 ایران 62</v>
      </c>
      <c r="H180" s="208" t="str">
        <f t="shared" si="23"/>
        <v>تیمور اسماعیلزاده</v>
      </c>
      <c r="I180" s="208">
        <v>1150</v>
      </c>
      <c r="J180" s="208"/>
      <c r="K180" s="208" t="s">
        <v>409</v>
      </c>
      <c r="L180" s="208" t="s">
        <v>447</v>
      </c>
      <c r="M180" s="209">
        <v>23236</v>
      </c>
      <c r="N180" s="208">
        <v>5</v>
      </c>
      <c r="O180" s="210"/>
      <c r="P180" s="208"/>
      <c r="Q180" s="208"/>
      <c r="R180" s="208"/>
      <c r="S180" s="208"/>
      <c r="T180" s="208">
        <v>15</v>
      </c>
      <c r="U180" s="209"/>
      <c r="V180" s="209"/>
      <c r="W180" s="209"/>
      <c r="X180" s="209">
        <v>23236</v>
      </c>
      <c r="Y180" s="209">
        <f t="shared" si="24"/>
        <v>464720</v>
      </c>
      <c r="Z180" s="208">
        <f t="shared" si="26"/>
        <v>20</v>
      </c>
      <c r="AA180" s="208">
        <v>1175</v>
      </c>
      <c r="AB180" s="208" t="s">
        <v>482</v>
      </c>
      <c r="AC180" s="208" t="e">
        <f t="shared" si="27"/>
        <v>#VALUE!</v>
      </c>
      <c r="AD180" s="208">
        <v>1250</v>
      </c>
      <c r="AE180" s="208" t="s">
        <v>501</v>
      </c>
      <c r="AF180" s="208"/>
      <c r="AG180" s="208">
        <f t="shared" si="31"/>
        <v>0</v>
      </c>
      <c r="AH180" s="329">
        <v>0.33958333333333335</v>
      </c>
      <c r="AI180" s="329">
        <v>0.77083333333333337</v>
      </c>
      <c r="AJ180" s="329"/>
      <c r="AK180" s="329"/>
      <c r="AL180" s="329">
        <f t="shared" si="32"/>
        <v>0.43125000000000002</v>
      </c>
      <c r="AM180" s="345">
        <f t="shared" si="28"/>
        <v>44.900483091787443</v>
      </c>
      <c r="AN180" s="345">
        <f t="shared" si="29"/>
        <v>1.9323671497584543</v>
      </c>
      <c r="AO180" s="286"/>
    </row>
    <row r="181" spans="2:41" ht="19.5" x14ac:dyDescent="0.25">
      <c r="B181" s="3">
        <v>37</v>
      </c>
      <c r="C181" s="213" t="s">
        <v>31</v>
      </c>
      <c r="D181" s="208">
        <v>73</v>
      </c>
      <c r="E181" s="208" t="str">
        <f t="shared" si="20"/>
        <v>مایلز68</v>
      </c>
      <c r="F181" s="208" t="str">
        <f t="shared" si="21"/>
        <v>تیمور اسماعیلزاده</v>
      </c>
      <c r="G181" s="208" t="str">
        <f t="shared" si="22"/>
        <v>25ع255 ایران 92</v>
      </c>
      <c r="H181" s="208" t="str">
        <f t="shared" si="23"/>
        <v>تیمور اسماعیلزاده</v>
      </c>
      <c r="I181" s="208">
        <v>1150</v>
      </c>
      <c r="J181" s="208"/>
      <c r="K181" s="208" t="s">
        <v>409</v>
      </c>
      <c r="L181" s="208" t="s">
        <v>447</v>
      </c>
      <c r="M181" s="209">
        <v>22861</v>
      </c>
      <c r="N181" s="208">
        <v>4</v>
      </c>
      <c r="O181" s="210"/>
      <c r="P181" s="208"/>
      <c r="Q181" s="208"/>
      <c r="R181" s="208"/>
      <c r="S181" s="208"/>
      <c r="T181" s="208">
        <v>15</v>
      </c>
      <c r="U181" s="209"/>
      <c r="V181" s="209"/>
      <c r="W181" s="209"/>
      <c r="X181" s="209">
        <v>22861</v>
      </c>
      <c r="Y181" s="209">
        <f t="shared" si="24"/>
        <v>434359</v>
      </c>
      <c r="Z181" s="208">
        <f t="shared" si="26"/>
        <v>19</v>
      </c>
      <c r="AA181" s="208">
        <v>1175</v>
      </c>
      <c r="AB181" s="208" t="s">
        <v>482</v>
      </c>
      <c r="AC181" s="208" t="e">
        <f t="shared" si="27"/>
        <v>#VALUE!</v>
      </c>
      <c r="AD181" s="208">
        <v>1250</v>
      </c>
      <c r="AE181" s="208" t="s">
        <v>501</v>
      </c>
      <c r="AF181" s="208"/>
      <c r="AG181" s="208">
        <f t="shared" si="31"/>
        <v>0</v>
      </c>
      <c r="AH181" s="329">
        <v>0.36180555555555555</v>
      </c>
      <c r="AI181" s="329">
        <v>0.78472222222222221</v>
      </c>
      <c r="AJ181" s="329"/>
      <c r="AK181" s="329"/>
      <c r="AL181" s="329">
        <f t="shared" si="32"/>
        <v>0.42291666666666666</v>
      </c>
      <c r="AM181" s="345">
        <f t="shared" si="28"/>
        <v>42.793990147783248</v>
      </c>
      <c r="AN181" s="345">
        <f t="shared" si="29"/>
        <v>1.8719211822660098</v>
      </c>
      <c r="AO181" s="286"/>
    </row>
    <row r="182" spans="2:41" ht="19.5" x14ac:dyDescent="0.25">
      <c r="B182" s="3">
        <v>38</v>
      </c>
      <c r="C182" s="213" t="s">
        <v>31</v>
      </c>
      <c r="D182" s="234">
        <v>14</v>
      </c>
      <c r="E182" s="234" t="str">
        <f t="shared" si="20"/>
        <v>مایلز11</v>
      </c>
      <c r="F182" s="234" t="str">
        <f t="shared" si="21"/>
        <v>زنده روح</v>
      </c>
      <c r="G182" s="234" t="str">
        <f t="shared" si="22"/>
        <v>25ع255 ایران 35</v>
      </c>
      <c r="H182" s="234" t="str">
        <f t="shared" si="23"/>
        <v>زنده روح</v>
      </c>
      <c r="I182" s="234">
        <v>1150</v>
      </c>
      <c r="J182" s="234"/>
      <c r="K182" s="234" t="s">
        <v>409</v>
      </c>
      <c r="L182" s="234" t="s">
        <v>446</v>
      </c>
      <c r="M182" s="235">
        <v>27271</v>
      </c>
      <c r="N182" s="234">
        <v>9</v>
      </c>
      <c r="O182" s="236"/>
      <c r="P182" s="234"/>
      <c r="Q182" s="234"/>
      <c r="R182" s="234"/>
      <c r="S182" s="234"/>
      <c r="T182" s="234">
        <v>11</v>
      </c>
      <c r="U182" s="235"/>
      <c r="V182" s="235"/>
      <c r="W182" s="235"/>
      <c r="X182" s="235">
        <v>27271</v>
      </c>
      <c r="Y182" s="235">
        <f t="shared" si="24"/>
        <v>545420</v>
      </c>
      <c r="Z182" s="234">
        <f t="shared" si="26"/>
        <v>20</v>
      </c>
      <c r="AA182" s="234">
        <v>1215</v>
      </c>
      <c r="AB182" s="234">
        <v>1177</v>
      </c>
      <c r="AC182" s="234">
        <f t="shared" si="27"/>
        <v>38</v>
      </c>
      <c r="AD182" s="234">
        <v>1600</v>
      </c>
      <c r="AE182" s="234" t="s">
        <v>476</v>
      </c>
      <c r="AF182" s="234"/>
      <c r="AG182" s="234">
        <f t="shared" si="31"/>
        <v>0</v>
      </c>
      <c r="AH182" s="330">
        <v>0.30763888888888891</v>
      </c>
      <c r="AI182" s="330">
        <v>0.70902777777777781</v>
      </c>
      <c r="AJ182" s="330"/>
      <c r="AK182" s="330">
        <v>5.5555555555555552E-2</v>
      </c>
      <c r="AL182" s="330">
        <f t="shared" si="32"/>
        <v>0.34583333333333333</v>
      </c>
      <c r="AM182" s="346">
        <f t="shared" si="28"/>
        <v>65.713253012048185</v>
      </c>
      <c r="AN182" s="346">
        <f t="shared" si="29"/>
        <v>2.4096385542168672</v>
      </c>
      <c r="AO182" s="237" t="s">
        <v>451</v>
      </c>
    </row>
    <row r="183" spans="2:41" ht="19.5" x14ac:dyDescent="0.25">
      <c r="B183" s="3">
        <v>39</v>
      </c>
      <c r="C183" s="213" t="s">
        <v>31</v>
      </c>
      <c r="D183" s="234">
        <v>76</v>
      </c>
      <c r="E183" s="234" t="str">
        <f t="shared" si="20"/>
        <v>مایلز71</v>
      </c>
      <c r="F183" s="234" t="str">
        <f t="shared" si="21"/>
        <v>یحیی زنده روح</v>
      </c>
      <c r="G183" s="234" t="str">
        <f t="shared" si="22"/>
        <v>25ع255 ایران 95</v>
      </c>
      <c r="H183" s="234" t="str">
        <f t="shared" si="23"/>
        <v>یحیی زنده روح</v>
      </c>
      <c r="I183" s="234">
        <v>1150</v>
      </c>
      <c r="J183" s="234"/>
      <c r="K183" s="234" t="s">
        <v>409</v>
      </c>
      <c r="L183" s="234" t="s">
        <v>446</v>
      </c>
      <c r="M183" s="235">
        <v>25438</v>
      </c>
      <c r="N183" s="234">
        <v>8</v>
      </c>
      <c r="O183" s="235"/>
      <c r="P183" s="234"/>
      <c r="Q183" s="234"/>
      <c r="R183" s="234"/>
      <c r="S183" s="234"/>
      <c r="T183" s="234">
        <v>11</v>
      </c>
      <c r="U183" s="235"/>
      <c r="V183" s="235"/>
      <c r="W183" s="235"/>
      <c r="X183" s="235">
        <v>25438</v>
      </c>
      <c r="Y183" s="235">
        <f t="shared" si="24"/>
        <v>483322</v>
      </c>
      <c r="Z183" s="234">
        <f t="shared" si="26"/>
        <v>19</v>
      </c>
      <c r="AA183" s="234">
        <v>1215</v>
      </c>
      <c r="AB183" s="234">
        <v>1177</v>
      </c>
      <c r="AC183" s="234">
        <f t="shared" si="27"/>
        <v>38</v>
      </c>
      <c r="AD183" s="234">
        <v>1600</v>
      </c>
      <c r="AE183" s="234" t="s">
        <v>476</v>
      </c>
      <c r="AF183" s="234"/>
      <c r="AG183" s="234">
        <f t="shared" si="31"/>
        <v>0</v>
      </c>
      <c r="AH183" s="330">
        <v>0.31111111111111112</v>
      </c>
      <c r="AI183" s="330">
        <v>0.72916666666666663</v>
      </c>
      <c r="AJ183" s="330">
        <v>5.2777777777777778E-2</v>
      </c>
      <c r="AK183" s="330">
        <v>5.5555555555555552E-2</v>
      </c>
      <c r="AL183" s="330">
        <f t="shared" si="32"/>
        <v>0.30972222222222218</v>
      </c>
      <c r="AM183" s="346">
        <f t="shared" si="28"/>
        <v>65.020896860986554</v>
      </c>
      <c r="AN183" s="346">
        <f t="shared" si="29"/>
        <v>2.5560538116591927</v>
      </c>
      <c r="AO183" s="237" t="s">
        <v>444</v>
      </c>
    </row>
    <row r="184" spans="2:41" ht="24" customHeight="1" x14ac:dyDescent="0.25">
      <c r="B184" s="3">
        <v>40</v>
      </c>
      <c r="C184" s="213" t="s">
        <v>31</v>
      </c>
      <c r="D184" s="234">
        <v>12</v>
      </c>
      <c r="E184" s="234" t="str">
        <f t="shared" si="20"/>
        <v>مایلز9</v>
      </c>
      <c r="F184" s="234" t="str">
        <f t="shared" si="21"/>
        <v>سیدابوالفضل طباطبایی</v>
      </c>
      <c r="G184" s="234" t="str">
        <f t="shared" si="22"/>
        <v>25ع255 ایران 33</v>
      </c>
      <c r="H184" s="234" t="str">
        <f t="shared" si="23"/>
        <v>سیدابوالفضل طباطبایی</v>
      </c>
      <c r="I184" s="234">
        <v>1150</v>
      </c>
      <c r="J184" s="234"/>
      <c r="K184" s="234" t="s">
        <v>409</v>
      </c>
      <c r="L184" s="234" t="s">
        <v>446</v>
      </c>
      <c r="M184" s="235">
        <v>32455</v>
      </c>
      <c r="N184" s="234">
        <v>8</v>
      </c>
      <c r="O184" s="235"/>
      <c r="P184" s="234"/>
      <c r="Q184" s="234"/>
      <c r="R184" s="234"/>
      <c r="S184" s="234"/>
      <c r="T184" s="234">
        <v>17</v>
      </c>
      <c r="U184" s="235"/>
      <c r="V184" s="235"/>
      <c r="W184" s="235"/>
      <c r="X184" s="235">
        <v>32455</v>
      </c>
      <c r="Y184" s="235">
        <f t="shared" si="24"/>
        <v>811375</v>
      </c>
      <c r="Z184" s="234">
        <f t="shared" si="26"/>
        <v>25</v>
      </c>
      <c r="AA184" s="234">
        <v>1215</v>
      </c>
      <c r="AB184" s="234">
        <v>1177</v>
      </c>
      <c r="AC184" s="234">
        <f t="shared" si="27"/>
        <v>38</v>
      </c>
      <c r="AD184" s="234">
        <v>1600</v>
      </c>
      <c r="AE184" s="234" t="s">
        <v>476</v>
      </c>
      <c r="AF184" s="234"/>
      <c r="AG184" s="234">
        <f t="shared" si="31"/>
        <v>0</v>
      </c>
      <c r="AH184" s="330">
        <v>0.31805555555555554</v>
      </c>
      <c r="AI184" s="330">
        <v>0.78125</v>
      </c>
      <c r="AJ184" s="330"/>
      <c r="AK184" s="330">
        <v>5.5555555555555552E-2</v>
      </c>
      <c r="AL184" s="330">
        <f t="shared" si="32"/>
        <v>0.40763888888888888</v>
      </c>
      <c r="AM184" s="346">
        <f t="shared" si="28"/>
        <v>82.934412265758084</v>
      </c>
      <c r="AN184" s="346">
        <f t="shared" si="29"/>
        <v>2.5553662691652472</v>
      </c>
      <c r="AO184" s="237"/>
    </row>
    <row r="185" spans="2:41" ht="25.5" customHeight="1" x14ac:dyDescent="0.25">
      <c r="B185" s="3">
        <v>41</v>
      </c>
      <c r="C185" s="213" t="s">
        <v>31</v>
      </c>
      <c r="D185" s="107">
        <v>20</v>
      </c>
      <c r="E185" s="107" t="str">
        <f t="shared" si="20"/>
        <v>مایلز16</v>
      </c>
      <c r="F185" s="107" t="str">
        <f t="shared" si="21"/>
        <v>سید شهاب</v>
      </c>
      <c r="G185" s="107" t="str">
        <f t="shared" si="22"/>
        <v>25ع255 ایران 40</v>
      </c>
      <c r="H185" s="107" t="str">
        <f t="shared" si="23"/>
        <v>سید شهاب</v>
      </c>
      <c r="I185" s="107">
        <v>1220</v>
      </c>
      <c r="J185" s="107"/>
      <c r="K185" s="107" t="s">
        <v>462</v>
      </c>
      <c r="L185" s="107" t="s">
        <v>448</v>
      </c>
      <c r="M185" s="108"/>
      <c r="N185" s="107"/>
      <c r="O185" s="108">
        <v>27125</v>
      </c>
      <c r="P185" s="107">
        <v>27</v>
      </c>
      <c r="Q185" s="107"/>
      <c r="R185" s="107"/>
      <c r="S185" s="107"/>
      <c r="T185" s="107"/>
      <c r="U185" s="108"/>
      <c r="V185" s="108"/>
      <c r="W185" s="108"/>
      <c r="X185" s="108"/>
      <c r="Y185" s="108">
        <f t="shared" si="24"/>
        <v>732375</v>
      </c>
      <c r="Z185" s="107">
        <f t="shared" si="26"/>
        <v>27</v>
      </c>
      <c r="AA185" s="107">
        <v>1215</v>
      </c>
      <c r="AB185" s="107">
        <v>1177</v>
      </c>
      <c r="AC185" s="107">
        <f t="shared" si="27"/>
        <v>38</v>
      </c>
      <c r="AD185" s="107">
        <v>1600</v>
      </c>
      <c r="AE185" s="107" t="s">
        <v>502</v>
      </c>
      <c r="AF185" s="107"/>
      <c r="AG185" s="107">
        <f t="shared" si="31"/>
        <v>0</v>
      </c>
      <c r="AH185" s="322">
        <v>0.3125</v>
      </c>
      <c r="AI185" s="322">
        <v>0.77430555555555558</v>
      </c>
      <c r="AJ185" s="322"/>
      <c r="AK185" s="322">
        <v>5.5555555555555552E-2</v>
      </c>
      <c r="AL185" s="322">
        <f t="shared" ref="AL185:AL188" si="33">SUM(AI185-AH185)-(AK185+AJ185)</f>
        <v>0.40625</v>
      </c>
      <c r="AM185" s="338">
        <f t="shared" si="28"/>
        <v>75.115384615384613</v>
      </c>
      <c r="AN185" s="338">
        <f t="shared" si="29"/>
        <v>2.7692307692307692</v>
      </c>
      <c r="AO185" s="227"/>
    </row>
    <row r="186" spans="2:41" ht="23.25" customHeight="1" x14ac:dyDescent="0.25">
      <c r="B186" s="3">
        <v>42</v>
      </c>
      <c r="C186" s="213" t="s">
        <v>31</v>
      </c>
      <c r="D186" s="107">
        <v>61</v>
      </c>
      <c r="E186" s="107" t="str">
        <f t="shared" si="20"/>
        <v>مایلز57</v>
      </c>
      <c r="F186" s="107" t="str">
        <f t="shared" si="21"/>
        <v>قربانپور</v>
      </c>
      <c r="G186" s="107" t="str">
        <f t="shared" si="22"/>
        <v>25ع255 ایران 81</v>
      </c>
      <c r="H186" s="107" t="str">
        <f t="shared" si="23"/>
        <v>قربانپور</v>
      </c>
      <c r="I186" s="107">
        <v>1220</v>
      </c>
      <c r="J186" s="107"/>
      <c r="K186" s="107" t="s">
        <v>462</v>
      </c>
      <c r="L186" s="107" t="s">
        <v>448</v>
      </c>
      <c r="M186" s="108"/>
      <c r="N186" s="107"/>
      <c r="O186" s="108">
        <v>30652</v>
      </c>
      <c r="P186" s="107">
        <v>26</v>
      </c>
      <c r="Q186" s="107"/>
      <c r="R186" s="107"/>
      <c r="S186" s="107"/>
      <c r="T186" s="107"/>
      <c r="U186" s="108"/>
      <c r="V186" s="108"/>
      <c r="W186" s="108"/>
      <c r="X186" s="108"/>
      <c r="Y186" s="108">
        <f t="shared" si="24"/>
        <v>796952</v>
      </c>
      <c r="Z186" s="107">
        <f t="shared" si="26"/>
        <v>26</v>
      </c>
      <c r="AA186" s="107">
        <v>1205</v>
      </c>
      <c r="AB186" s="107" t="s">
        <v>463</v>
      </c>
      <c r="AC186" s="107" t="e">
        <f t="shared" si="27"/>
        <v>#VALUE!</v>
      </c>
      <c r="AD186" s="107">
        <v>1600</v>
      </c>
      <c r="AE186" s="107" t="s">
        <v>502</v>
      </c>
      <c r="AF186" s="107"/>
      <c r="AG186" s="107">
        <f t="shared" si="31"/>
        <v>0</v>
      </c>
      <c r="AH186" s="322">
        <v>0.31597222222222221</v>
      </c>
      <c r="AI186" s="322">
        <v>0.73263888888888884</v>
      </c>
      <c r="AJ186" s="322"/>
      <c r="AK186" s="322">
        <v>5.5555555555555552E-2</v>
      </c>
      <c r="AL186" s="322">
        <f t="shared" si="33"/>
        <v>0.36111111111111105</v>
      </c>
      <c r="AM186" s="338">
        <f t="shared" si="28"/>
        <v>91.956000000000003</v>
      </c>
      <c r="AN186" s="338">
        <f t="shared" si="29"/>
        <v>3</v>
      </c>
      <c r="AO186" s="227" t="s">
        <v>451</v>
      </c>
    </row>
    <row r="187" spans="2:41" ht="21.75" customHeight="1" x14ac:dyDescent="0.25">
      <c r="B187" s="3">
        <v>43</v>
      </c>
      <c r="C187" s="213" t="s">
        <v>31</v>
      </c>
      <c r="D187" s="107">
        <v>78</v>
      </c>
      <c r="E187" s="107" t="str">
        <f t="shared" si="20"/>
        <v>مایلز73</v>
      </c>
      <c r="F187" s="107" t="str">
        <f t="shared" si="21"/>
        <v>سجاد رضوی</v>
      </c>
      <c r="G187" s="107" t="str">
        <f t="shared" si="22"/>
        <v>25ع255 ایران 97</v>
      </c>
      <c r="H187" s="107" t="str">
        <f t="shared" si="23"/>
        <v>سجاد رضوی</v>
      </c>
      <c r="I187" s="107">
        <v>1220</v>
      </c>
      <c r="J187" s="107"/>
      <c r="K187" s="107" t="s">
        <v>462</v>
      </c>
      <c r="L187" s="107" t="s">
        <v>448</v>
      </c>
      <c r="M187" s="108"/>
      <c r="N187" s="107"/>
      <c r="O187" s="108">
        <v>25645</v>
      </c>
      <c r="P187" s="107">
        <v>9</v>
      </c>
      <c r="Q187" s="107"/>
      <c r="R187" s="107"/>
      <c r="S187" s="107"/>
      <c r="T187" s="107"/>
      <c r="U187" s="108"/>
      <c r="V187" s="108"/>
      <c r="W187" s="108"/>
      <c r="X187" s="108"/>
      <c r="Y187" s="108">
        <f t="shared" si="24"/>
        <v>230805</v>
      </c>
      <c r="Z187" s="107">
        <f t="shared" si="26"/>
        <v>9</v>
      </c>
      <c r="AA187" s="107">
        <v>1205</v>
      </c>
      <c r="AB187" s="107" t="s">
        <v>463</v>
      </c>
      <c r="AC187" s="107" t="e">
        <f t="shared" si="27"/>
        <v>#VALUE!</v>
      </c>
      <c r="AD187" s="107">
        <v>1600</v>
      </c>
      <c r="AE187" s="107" t="s">
        <v>502</v>
      </c>
      <c r="AF187" s="107"/>
      <c r="AG187" s="107">
        <f t="shared" si="31"/>
        <v>0</v>
      </c>
      <c r="AH187" s="322">
        <v>0.32500000000000001</v>
      </c>
      <c r="AI187" s="322">
        <v>0.46458333333333335</v>
      </c>
      <c r="AJ187" s="322"/>
      <c r="AK187" s="322">
        <v>5.5555555555555552E-2</v>
      </c>
      <c r="AL187" s="322">
        <f t="shared" si="33"/>
        <v>8.4027777777777785E-2</v>
      </c>
      <c r="AM187" s="338">
        <f t="shared" si="28"/>
        <v>114.44876033057852</v>
      </c>
      <c r="AN187" s="338">
        <f t="shared" si="29"/>
        <v>4.4628099173553721</v>
      </c>
      <c r="AO187" s="227" t="s">
        <v>486</v>
      </c>
    </row>
    <row r="188" spans="2:41" ht="21" customHeight="1" x14ac:dyDescent="0.25">
      <c r="B188" s="3">
        <v>44</v>
      </c>
      <c r="C188" s="213" t="s">
        <v>31</v>
      </c>
      <c r="D188" s="107">
        <v>38</v>
      </c>
      <c r="E188" s="107" t="str">
        <f t="shared" si="20"/>
        <v>مایلز34</v>
      </c>
      <c r="F188" s="107" t="str">
        <f t="shared" si="21"/>
        <v>تیمور اسماعیلزاده</v>
      </c>
      <c r="G188" s="107" t="str">
        <f t="shared" si="22"/>
        <v>25ع255 ایران 58</v>
      </c>
      <c r="H188" s="107" t="str">
        <f t="shared" si="23"/>
        <v>تیمور اسماعیلزاده</v>
      </c>
      <c r="I188" s="107">
        <v>1220</v>
      </c>
      <c r="J188" s="107"/>
      <c r="K188" s="107" t="s">
        <v>462</v>
      </c>
      <c r="L188" s="107" t="s">
        <v>448</v>
      </c>
      <c r="M188" s="108"/>
      <c r="N188" s="107"/>
      <c r="O188" s="108">
        <v>27452</v>
      </c>
      <c r="P188" s="107">
        <v>23</v>
      </c>
      <c r="Q188" s="107"/>
      <c r="R188" s="107"/>
      <c r="S188" s="107"/>
      <c r="T188" s="107"/>
      <c r="U188" s="108"/>
      <c r="V188" s="108"/>
      <c r="W188" s="108"/>
      <c r="X188" s="108"/>
      <c r="Y188" s="108">
        <f t="shared" si="24"/>
        <v>631396</v>
      </c>
      <c r="Z188" s="107">
        <f t="shared" si="26"/>
        <v>23</v>
      </c>
      <c r="AA188" s="107">
        <v>1205</v>
      </c>
      <c r="AB188" s="107" t="s">
        <v>463</v>
      </c>
      <c r="AC188" s="107" t="e">
        <f t="shared" si="27"/>
        <v>#VALUE!</v>
      </c>
      <c r="AD188" s="107">
        <v>1600</v>
      </c>
      <c r="AE188" s="107" t="s">
        <v>502</v>
      </c>
      <c r="AF188" s="107"/>
      <c r="AG188" s="107">
        <f t="shared" si="31"/>
        <v>0</v>
      </c>
      <c r="AH188" s="322">
        <v>0.3923611111111111</v>
      </c>
      <c r="AI188" s="322">
        <v>0.77083333333333337</v>
      </c>
      <c r="AJ188" s="322"/>
      <c r="AK188" s="322">
        <v>5.5555555555555552E-2</v>
      </c>
      <c r="AL188" s="322">
        <f t="shared" si="33"/>
        <v>0.32291666666666674</v>
      </c>
      <c r="AM188" s="338">
        <f t="shared" si="28"/>
        <v>81.470451612903233</v>
      </c>
      <c r="AN188" s="338">
        <f t="shared" si="29"/>
        <v>2.967741935483871</v>
      </c>
      <c r="AO188" s="227"/>
    </row>
    <row r="189" spans="2:41" ht="33.75" customHeight="1" x14ac:dyDescent="0.25">
      <c r="B189" s="3">
        <v>45</v>
      </c>
      <c r="C189" s="213" t="s">
        <v>31</v>
      </c>
      <c r="D189" s="107"/>
      <c r="E189" s="107" t="str">
        <f t="shared" si="20"/>
        <v/>
      </c>
      <c r="F189" s="107" t="str">
        <f t="shared" si="21"/>
        <v/>
      </c>
      <c r="G189" s="107" t="str">
        <f t="shared" si="22"/>
        <v/>
      </c>
      <c r="H189" s="107" t="str">
        <f t="shared" si="23"/>
        <v/>
      </c>
      <c r="I189" s="107"/>
      <c r="J189" s="107" t="s">
        <v>359</v>
      </c>
      <c r="K189" s="107"/>
      <c r="L189" s="107"/>
      <c r="M189" s="108"/>
      <c r="N189" s="107"/>
      <c r="O189" s="108"/>
      <c r="P189" s="107"/>
      <c r="Q189" s="107"/>
      <c r="R189" s="107"/>
      <c r="S189" s="107"/>
      <c r="T189" s="107"/>
      <c r="U189" s="108"/>
      <c r="V189" s="108"/>
      <c r="W189" s="108"/>
      <c r="X189" s="108"/>
      <c r="Y189" s="108">
        <f t="shared" si="24"/>
        <v>0</v>
      </c>
      <c r="Z189" s="107">
        <f t="shared" si="26"/>
        <v>0</v>
      </c>
      <c r="AA189" s="107">
        <v>1205</v>
      </c>
      <c r="AB189" s="107" t="s">
        <v>463</v>
      </c>
      <c r="AC189" s="107" t="e">
        <f t="shared" si="27"/>
        <v>#VALUE!</v>
      </c>
      <c r="AD189" s="107">
        <v>1600</v>
      </c>
      <c r="AE189" s="107" t="s">
        <v>502</v>
      </c>
      <c r="AF189" s="107"/>
      <c r="AG189" s="107" t="e">
        <f t="shared" si="31"/>
        <v>#DIV/0!</v>
      </c>
      <c r="AH189" s="322"/>
      <c r="AI189" s="322"/>
      <c r="AJ189" s="322"/>
      <c r="AK189" s="322">
        <v>5.5555555555555552E-2</v>
      </c>
      <c r="AL189" s="322">
        <v>0</v>
      </c>
      <c r="AM189" s="338" t="e">
        <f t="shared" si="28"/>
        <v>#DIV/0!</v>
      </c>
      <c r="AN189" s="338" t="e">
        <f t="shared" si="29"/>
        <v>#DIV/0!</v>
      </c>
      <c r="AO189" s="227"/>
    </row>
    <row r="190" spans="2:41" ht="24.75" customHeight="1" x14ac:dyDescent="0.25">
      <c r="B190" s="3">
        <v>46</v>
      </c>
      <c r="C190" s="213" t="s">
        <v>31</v>
      </c>
      <c r="D190" s="94"/>
      <c r="E190" s="94" t="str">
        <f t="shared" si="20"/>
        <v/>
      </c>
      <c r="F190" s="94"/>
      <c r="G190" s="94"/>
      <c r="H190" s="94"/>
      <c r="I190" s="94"/>
      <c r="J190" s="94"/>
      <c r="K190" s="94"/>
      <c r="L190" s="94"/>
      <c r="M190" s="105"/>
      <c r="N190" s="94"/>
      <c r="O190" s="222"/>
      <c r="P190" s="94"/>
      <c r="Q190" s="94"/>
      <c r="R190" s="94"/>
      <c r="S190" s="94"/>
      <c r="T190" s="94"/>
      <c r="U190" s="105"/>
      <c r="V190" s="105"/>
      <c r="W190" s="105"/>
      <c r="X190" s="105"/>
      <c r="Y190" s="105"/>
      <c r="Z190" s="94">
        <f t="shared" si="26"/>
        <v>0</v>
      </c>
      <c r="AA190" s="94"/>
      <c r="AB190" s="94"/>
      <c r="AC190" s="94"/>
      <c r="AD190" s="94"/>
      <c r="AE190" s="94"/>
      <c r="AF190" s="94"/>
      <c r="AG190" s="94" t="e">
        <f t="shared" si="31"/>
        <v>#DIV/0!</v>
      </c>
      <c r="AH190" s="331"/>
      <c r="AI190" s="331"/>
      <c r="AJ190" s="331"/>
      <c r="AK190" s="331"/>
      <c r="AL190" s="331"/>
      <c r="AM190" s="347" t="e">
        <f t="shared" si="28"/>
        <v>#DIV/0!</v>
      </c>
      <c r="AN190" s="347" t="e">
        <f t="shared" si="29"/>
        <v>#DIV/0!</v>
      </c>
      <c r="AO190" s="223"/>
    </row>
    <row r="191" spans="2:41" ht="24" customHeight="1" x14ac:dyDescent="0.25">
      <c r="B191" s="3">
        <v>47</v>
      </c>
      <c r="C191" s="213" t="s">
        <v>31</v>
      </c>
      <c r="D191" s="94"/>
      <c r="E191" s="94" t="str">
        <f t="shared" si="20"/>
        <v/>
      </c>
      <c r="F191" s="94"/>
      <c r="G191" s="94"/>
      <c r="H191" s="94"/>
      <c r="I191" s="94"/>
      <c r="J191" s="94"/>
      <c r="K191" s="94"/>
      <c r="L191" s="94"/>
      <c r="M191" s="105"/>
      <c r="N191" s="94"/>
      <c r="O191" s="222"/>
      <c r="P191" s="94"/>
      <c r="Q191" s="94"/>
      <c r="R191" s="94"/>
      <c r="S191" s="94"/>
      <c r="T191" s="94"/>
      <c r="U191" s="105"/>
      <c r="V191" s="105"/>
      <c r="W191" s="105"/>
      <c r="X191" s="105"/>
      <c r="Y191" s="105"/>
      <c r="Z191" s="94">
        <f t="shared" si="26"/>
        <v>0</v>
      </c>
      <c r="AA191" s="94"/>
      <c r="AB191" s="94"/>
      <c r="AC191" s="94"/>
      <c r="AD191" s="94"/>
      <c r="AE191" s="94"/>
      <c r="AF191" s="94"/>
      <c r="AG191" s="94" t="e">
        <f t="shared" si="31"/>
        <v>#DIV/0!</v>
      </c>
      <c r="AH191" s="331"/>
      <c r="AI191" s="331"/>
      <c r="AJ191" s="331"/>
      <c r="AK191" s="331"/>
      <c r="AL191" s="331"/>
      <c r="AM191" s="347" t="e">
        <f t="shared" si="28"/>
        <v>#DIV/0!</v>
      </c>
      <c r="AN191" s="347" t="e">
        <f t="shared" si="29"/>
        <v>#DIV/0!</v>
      </c>
      <c r="AO191" s="223"/>
    </row>
    <row r="192" spans="2:41" ht="24" customHeight="1" x14ac:dyDescent="0.25">
      <c r="B192" s="3">
        <v>48</v>
      </c>
      <c r="C192" s="213" t="s">
        <v>31</v>
      </c>
      <c r="D192" s="94"/>
      <c r="E192" s="94" t="str">
        <f t="shared" si="20"/>
        <v/>
      </c>
      <c r="F192" s="94"/>
      <c r="G192" s="94"/>
      <c r="H192" s="94"/>
      <c r="I192" s="94"/>
      <c r="J192" s="94"/>
      <c r="K192" s="94"/>
      <c r="L192" s="94"/>
      <c r="M192" s="105"/>
      <c r="N192" s="94"/>
      <c r="O192" s="222"/>
      <c r="P192" s="94"/>
      <c r="Q192" s="94"/>
      <c r="R192" s="94"/>
      <c r="S192" s="94"/>
      <c r="T192" s="94"/>
      <c r="U192" s="105"/>
      <c r="V192" s="105"/>
      <c r="W192" s="105"/>
      <c r="X192" s="105"/>
      <c r="Y192" s="105"/>
      <c r="Z192" s="94">
        <f t="shared" si="26"/>
        <v>0</v>
      </c>
      <c r="AA192" s="94"/>
      <c r="AB192" s="94"/>
      <c r="AC192" s="94"/>
      <c r="AD192" s="94"/>
      <c r="AE192" s="94"/>
      <c r="AF192" s="94"/>
      <c r="AG192" s="94" t="e">
        <f t="shared" si="31"/>
        <v>#DIV/0!</v>
      </c>
      <c r="AH192" s="331"/>
      <c r="AI192" s="331"/>
      <c r="AJ192" s="331"/>
      <c r="AK192" s="331"/>
      <c r="AL192" s="331"/>
      <c r="AM192" s="347" t="e">
        <f t="shared" si="28"/>
        <v>#DIV/0!</v>
      </c>
      <c r="AN192" s="347" t="e">
        <f t="shared" si="29"/>
        <v>#DIV/0!</v>
      </c>
      <c r="AO192" s="223"/>
    </row>
    <row r="193" spans="2:41" ht="24" customHeight="1" x14ac:dyDescent="0.25">
      <c r="B193" s="3">
        <v>49</v>
      </c>
      <c r="C193" s="213" t="s">
        <v>31</v>
      </c>
      <c r="D193" s="94"/>
      <c r="E193" s="94"/>
      <c r="F193" s="94"/>
      <c r="G193" s="94"/>
      <c r="H193" s="94"/>
      <c r="I193" s="94"/>
      <c r="J193" s="94"/>
      <c r="K193" s="94"/>
      <c r="L193" s="94"/>
      <c r="M193" s="105"/>
      <c r="N193" s="94"/>
      <c r="O193" s="222"/>
      <c r="P193" s="94"/>
      <c r="Q193" s="94"/>
      <c r="R193" s="94"/>
      <c r="S193" s="94"/>
      <c r="T193" s="94"/>
      <c r="U193" s="105"/>
      <c r="V193" s="105"/>
      <c r="W193" s="105"/>
      <c r="X193" s="105"/>
      <c r="Y193" s="105"/>
      <c r="Z193" s="94">
        <f t="shared" si="26"/>
        <v>0</v>
      </c>
      <c r="AA193" s="94"/>
      <c r="AB193" s="94"/>
      <c r="AC193" s="94"/>
      <c r="AD193" s="94"/>
      <c r="AE193" s="94"/>
      <c r="AF193" s="94"/>
      <c r="AG193" s="94" t="e">
        <f t="shared" si="31"/>
        <v>#DIV/0!</v>
      </c>
      <c r="AH193" s="331"/>
      <c r="AI193" s="331"/>
      <c r="AJ193" s="331"/>
      <c r="AK193" s="331"/>
      <c r="AL193" s="331"/>
      <c r="AM193" s="347" t="e">
        <f t="shared" si="28"/>
        <v>#DIV/0!</v>
      </c>
      <c r="AN193" s="347" t="e">
        <f t="shared" si="29"/>
        <v>#DIV/0!</v>
      </c>
      <c r="AO193" s="223"/>
    </row>
    <row r="194" spans="2:41" ht="24" customHeight="1" x14ac:dyDescent="0.25">
      <c r="B194" s="238">
        <v>50</v>
      </c>
      <c r="C194" s="213" t="s">
        <v>31</v>
      </c>
      <c r="D194" s="239"/>
      <c r="E194" s="239"/>
      <c r="F194" s="239"/>
      <c r="G194" s="239"/>
      <c r="H194" s="239"/>
      <c r="I194" s="239"/>
      <c r="J194" s="239"/>
      <c r="K194" s="239"/>
      <c r="L194" s="239"/>
      <c r="M194" s="240"/>
      <c r="N194" s="239"/>
      <c r="O194" s="241"/>
      <c r="P194" s="239"/>
      <c r="Q194" s="239"/>
      <c r="R194" s="239"/>
      <c r="S194" s="239"/>
      <c r="T194" s="239"/>
      <c r="U194" s="240"/>
      <c r="V194" s="240"/>
      <c r="W194" s="240"/>
      <c r="X194" s="240"/>
      <c r="Y194" s="240"/>
      <c r="Z194" s="239">
        <f t="shared" si="26"/>
        <v>0</v>
      </c>
      <c r="AA194" s="239"/>
      <c r="AB194" s="239"/>
      <c r="AC194" s="239"/>
      <c r="AD194" s="239"/>
      <c r="AE194" s="239"/>
      <c r="AF194" s="239"/>
      <c r="AG194" s="239" t="e">
        <f t="shared" si="31"/>
        <v>#DIV/0!</v>
      </c>
      <c r="AH194" s="332"/>
      <c r="AI194" s="332"/>
      <c r="AJ194" s="332"/>
      <c r="AK194" s="332"/>
      <c r="AL194" s="332"/>
      <c r="AM194" s="348" t="e">
        <f t="shared" si="28"/>
        <v>#DIV/0!</v>
      </c>
      <c r="AN194" s="348" t="e">
        <f t="shared" si="29"/>
        <v>#DIV/0!</v>
      </c>
      <c r="AO194" s="242"/>
    </row>
    <row r="195" spans="2:41" s="245" customFormat="1" ht="32.25" x14ac:dyDescent="0.25">
      <c r="B195" s="538" t="s">
        <v>94</v>
      </c>
      <c r="C195" s="538"/>
      <c r="D195" s="538"/>
      <c r="E195" s="538"/>
      <c r="F195" s="538"/>
      <c r="G195" s="538"/>
      <c r="H195" s="538"/>
      <c r="I195" s="538"/>
      <c r="J195" s="538"/>
      <c r="K195" s="538"/>
      <c r="L195" s="538"/>
      <c r="M195" s="243">
        <f t="shared" ref="M195:Y195" si="34">SUM(M151:M194)</f>
        <v>602374</v>
      </c>
      <c r="N195" s="243">
        <f t="shared" si="34"/>
        <v>318</v>
      </c>
      <c r="O195" s="243">
        <f t="shared" si="34"/>
        <v>439311</v>
      </c>
      <c r="P195" s="243">
        <f t="shared" si="34"/>
        <v>283</v>
      </c>
      <c r="Q195" s="243">
        <f t="shared" si="34"/>
        <v>15</v>
      </c>
      <c r="R195" s="243">
        <f t="shared" si="34"/>
        <v>10</v>
      </c>
      <c r="S195" s="243">
        <f t="shared" si="34"/>
        <v>61</v>
      </c>
      <c r="T195" s="243">
        <f t="shared" si="34"/>
        <v>142</v>
      </c>
      <c r="U195" s="243">
        <f t="shared" si="34"/>
        <v>0</v>
      </c>
      <c r="V195" s="243">
        <f t="shared" si="34"/>
        <v>0</v>
      </c>
      <c r="W195" s="243">
        <f t="shared" si="34"/>
        <v>68508</v>
      </c>
      <c r="X195" s="243">
        <f t="shared" si="34"/>
        <v>309255</v>
      </c>
      <c r="Y195" s="243">
        <f t="shared" si="34"/>
        <v>19982876</v>
      </c>
      <c r="Z195" s="243">
        <f t="shared" si="26"/>
        <v>829</v>
      </c>
      <c r="AA195" s="243"/>
      <c r="AB195" s="243"/>
      <c r="AC195" s="243"/>
      <c r="AD195" s="243"/>
      <c r="AE195" s="243"/>
      <c r="AF195" s="243"/>
      <c r="AG195" s="243"/>
      <c r="AH195" s="243"/>
      <c r="AI195" s="243"/>
      <c r="AJ195" s="333">
        <f>SUM(AJ151:AJ194)</f>
        <v>0.6333333333333333</v>
      </c>
      <c r="AK195" s="333">
        <f>SUM(AK151:AK194)</f>
        <v>1.8472222222222228</v>
      </c>
      <c r="AL195" s="333">
        <f>SUM(AL151:AL194)</f>
        <v>11.993055555555555</v>
      </c>
      <c r="AM195" s="244"/>
      <c r="AN195" s="243"/>
      <c r="AO195" s="243"/>
    </row>
    <row r="197" spans="2:41" ht="15" customHeight="1" x14ac:dyDescent="0.25">
      <c r="B197" s="539" t="s">
        <v>39</v>
      </c>
      <c r="C197" s="539"/>
      <c r="D197" s="539"/>
      <c r="E197" s="539"/>
      <c r="F197" s="539"/>
      <c r="G197" s="539"/>
      <c r="H197" s="539"/>
    </row>
    <row r="198" spans="2:41" ht="15" customHeight="1" x14ac:dyDescent="0.25">
      <c r="B198" s="539"/>
      <c r="C198" s="539"/>
      <c r="D198" s="539"/>
      <c r="E198" s="539"/>
      <c r="F198" s="539"/>
      <c r="G198" s="539"/>
      <c r="H198" s="539"/>
    </row>
    <row r="199" spans="2:41" ht="15" customHeight="1" x14ac:dyDescent="0.25">
      <c r="B199" s="539"/>
      <c r="C199" s="539"/>
      <c r="D199" s="539"/>
      <c r="E199" s="539"/>
      <c r="F199" s="539"/>
      <c r="G199" s="539"/>
      <c r="H199" s="539"/>
    </row>
    <row r="200" spans="2:41" ht="15" customHeight="1" x14ac:dyDescent="0.25">
      <c r="B200" s="539"/>
      <c r="C200" s="539"/>
      <c r="D200" s="539"/>
      <c r="E200" s="539"/>
      <c r="F200" s="539"/>
      <c r="G200" s="539"/>
      <c r="H200" s="539"/>
    </row>
    <row r="201" spans="2:41" ht="15" customHeight="1" x14ac:dyDescent="0.25">
      <c r="B201" s="540"/>
      <c r="C201" s="540"/>
      <c r="D201" s="540"/>
      <c r="E201" s="540"/>
      <c r="F201" s="540"/>
      <c r="G201" s="540"/>
      <c r="H201" s="540"/>
    </row>
    <row r="202" spans="2:41" ht="15" customHeight="1" x14ac:dyDescent="0.25">
      <c r="B202" s="521" t="s">
        <v>43</v>
      </c>
      <c r="C202" s="522"/>
      <c r="D202" s="522"/>
      <c r="E202" s="522"/>
      <c r="F202" s="522"/>
      <c r="G202" s="522"/>
      <c r="H202" s="522"/>
      <c r="I202" s="522"/>
      <c r="J202" s="522"/>
      <c r="K202" s="522"/>
      <c r="L202" s="522"/>
      <c r="M202" s="522"/>
      <c r="N202" s="522"/>
      <c r="O202" s="522"/>
      <c r="P202" s="522"/>
      <c r="Q202" s="522"/>
      <c r="R202" s="522"/>
      <c r="S202" s="522"/>
      <c r="T202" s="522"/>
      <c r="U202" s="522"/>
      <c r="V202" s="522"/>
      <c r="W202" s="522"/>
      <c r="X202" s="522"/>
      <c r="Y202" s="522"/>
      <c r="Z202" s="522"/>
      <c r="AA202" s="522"/>
      <c r="AB202" s="522"/>
      <c r="AC202" s="522"/>
      <c r="AD202" s="522"/>
      <c r="AE202" s="522"/>
      <c r="AF202" s="522"/>
      <c r="AG202" s="522"/>
      <c r="AH202" s="522"/>
      <c r="AI202" s="522"/>
      <c r="AJ202" s="522"/>
      <c r="AK202" s="522"/>
      <c r="AL202" s="522"/>
      <c r="AM202" s="522"/>
      <c r="AN202" s="522"/>
    </row>
    <row r="203" spans="2:41" ht="15" customHeight="1" x14ac:dyDescent="0.25">
      <c r="B203" s="523"/>
      <c r="C203" s="524"/>
      <c r="D203" s="524"/>
      <c r="E203" s="524"/>
      <c r="F203" s="524"/>
      <c r="G203" s="524"/>
      <c r="H203" s="524"/>
      <c r="I203" s="524"/>
      <c r="J203" s="524"/>
      <c r="K203" s="524"/>
      <c r="L203" s="524"/>
      <c r="M203" s="524"/>
      <c r="N203" s="524"/>
      <c r="O203" s="524"/>
      <c r="P203" s="524"/>
      <c r="Q203" s="524"/>
      <c r="R203" s="524"/>
      <c r="S203" s="524"/>
      <c r="T203" s="524"/>
      <c r="U203" s="524"/>
      <c r="V203" s="524"/>
      <c r="W203" s="524"/>
      <c r="X203" s="524"/>
      <c r="Y203" s="524"/>
      <c r="Z203" s="524"/>
      <c r="AA203" s="524"/>
      <c r="AB203" s="524"/>
      <c r="AC203" s="524"/>
      <c r="AD203" s="524"/>
      <c r="AE203" s="524"/>
      <c r="AF203" s="524"/>
      <c r="AG203" s="524"/>
      <c r="AH203" s="524"/>
      <c r="AI203" s="524"/>
      <c r="AJ203" s="524"/>
      <c r="AK203" s="524"/>
      <c r="AL203" s="524"/>
      <c r="AM203" s="524"/>
      <c r="AN203" s="524"/>
    </row>
    <row r="205" spans="2:41" ht="19.5" x14ac:dyDescent="0.25">
      <c r="B205" s="527" t="s">
        <v>1</v>
      </c>
      <c r="C205" s="527" t="s">
        <v>2</v>
      </c>
      <c r="D205" s="527" t="s">
        <v>3</v>
      </c>
      <c r="E205" s="527" t="s">
        <v>60</v>
      </c>
      <c r="F205" s="527" t="s">
        <v>59</v>
      </c>
      <c r="G205" s="527" t="s">
        <v>61</v>
      </c>
      <c r="H205" s="527" t="s">
        <v>62</v>
      </c>
      <c r="I205" s="527" t="s">
        <v>7</v>
      </c>
      <c r="J205" s="527" t="s">
        <v>44</v>
      </c>
      <c r="K205" s="527" t="s">
        <v>45</v>
      </c>
      <c r="L205" s="527" t="s">
        <v>64</v>
      </c>
      <c r="M205" s="527" t="s">
        <v>65</v>
      </c>
      <c r="N205" s="527"/>
      <c r="O205" s="527"/>
      <c r="P205" s="527"/>
      <c r="Q205" s="527"/>
      <c r="R205" s="527"/>
      <c r="S205" s="527"/>
      <c r="T205" s="527"/>
      <c r="U205" s="527" t="s">
        <v>68</v>
      </c>
      <c r="V205" s="527"/>
      <c r="W205" s="527"/>
      <c r="X205" s="527"/>
      <c r="Y205" s="527" t="s">
        <v>70</v>
      </c>
      <c r="Z205" s="528" t="s">
        <v>507</v>
      </c>
      <c r="AA205" s="531" t="s">
        <v>71</v>
      </c>
      <c r="AB205" s="532"/>
      <c r="AC205" s="532"/>
      <c r="AD205" s="532"/>
      <c r="AE205" s="535" t="s">
        <v>74</v>
      </c>
      <c r="AF205" s="445" t="s">
        <v>46</v>
      </c>
      <c r="AG205" s="445"/>
      <c r="AH205" s="445" t="s">
        <v>47</v>
      </c>
      <c r="AI205" s="445"/>
      <c r="AJ205" s="445"/>
      <c r="AK205" s="445"/>
      <c r="AL205" s="445"/>
      <c r="AM205" s="445" t="s">
        <v>80</v>
      </c>
      <c r="AN205" s="445" t="s">
        <v>48</v>
      </c>
      <c r="AO205" s="445" t="s">
        <v>49</v>
      </c>
    </row>
    <row r="206" spans="2:41" ht="10.5" customHeight="1" x14ac:dyDescent="0.25">
      <c r="B206" s="527"/>
      <c r="C206" s="527"/>
      <c r="D206" s="527"/>
      <c r="E206" s="527"/>
      <c r="F206" s="527"/>
      <c r="G206" s="527"/>
      <c r="H206" s="527"/>
      <c r="I206" s="527"/>
      <c r="J206" s="527"/>
      <c r="K206" s="527"/>
      <c r="L206" s="527"/>
      <c r="M206" s="527"/>
      <c r="N206" s="527"/>
      <c r="O206" s="527"/>
      <c r="P206" s="527"/>
      <c r="Q206" s="527"/>
      <c r="R206" s="527"/>
      <c r="S206" s="527"/>
      <c r="T206" s="527"/>
      <c r="U206" s="527"/>
      <c r="V206" s="527"/>
      <c r="W206" s="527"/>
      <c r="X206" s="527"/>
      <c r="Y206" s="527"/>
      <c r="Z206" s="529"/>
      <c r="AA206" s="533"/>
      <c r="AB206" s="534"/>
      <c r="AC206" s="534"/>
      <c r="AD206" s="534"/>
      <c r="AE206" s="536"/>
      <c r="AF206" s="445" t="s">
        <v>46</v>
      </c>
      <c r="AG206" s="445" t="s">
        <v>58</v>
      </c>
      <c r="AH206" s="445"/>
      <c r="AI206" s="445"/>
      <c r="AJ206" s="445"/>
      <c r="AK206" s="445"/>
      <c r="AL206" s="445"/>
      <c r="AM206" s="445"/>
      <c r="AN206" s="445"/>
      <c r="AO206" s="445"/>
    </row>
    <row r="207" spans="2:41" ht="17.25" customHeight="1" x14ac:dyDescent="0.25">
      <c r="B207" s="527"/>
      <c r="C207" s="527"/>
      <c r="D207" s="527"/>
      <c r="E207" s="527"/>
      <c r="F207" s="527"/>
      <c r="G207" s="527"/>
      <c r="H207" s="527"/>
      <c r="I207" s="527"/>
      <c r="J207" s="527"/>
      <c r="K207" s="527"/>
      <c r="L207" s="527"/>
      <c r="M207" s="527" t="s">
        <v>21</v>
      </c>
      <c r="N207" s="527"/>
      <c r="O207" s="527" t="s">
        <v>50</v>
      </c>
      <c r="P207" s="527"/>
      <c r="Q207" s="527" t="s">
        <v>23</v>
      </c>
      <c r="R207" s="527"/>
      <c r="S207" s="527"/>
      <c r="T207" s="527"/>
      <c r="U207" s="527" t="s">
        <v>53</v>
      </c>
      <c r="V207" s="527" t="s">
        <v>69</v>
      </c>
      <c r="W207" s="527" t="s">
        <v>54</v>
      </c>
      <c r="X207" s="527" t="s">
        <v>55</v>
      </c>
      <c r="Y207" s="527"/>
      <c r="Z207" s="529"/>
      <c r="AA207" s="527" t="s">
        <v>56</v>
      </c>
      <c r="AB207" s="527" t="s">
        <v>72</v>
      </c>
      <c r="AC207" s="527" t="s">
        <v>73</v>
      </c>
      <c r="AD207" s="527" t="s">
        <v>57</v>
      </c>
      <c r="AE207" s="536"/>
      <c r="AF207" s="445"/>
      <c r="AG207" s="445"/>
      <c r="AH207" s="445" t="s">
        <v>75</v>
      </c>
      <c r="AI207" s="445" t="s">
        <v>76</v>
      </c>
      <c r="AJ207" s="445" t="s">
        <v>77</v>
      </c>
      <c r="AK207" s="445"/>
      <c r="AL207" s="445" t="s">
        <v>79</v>
      </c>
      <c r="AM207" s="445"/>
      <c r="AN207" s="445"/>
      <c r="AO207" s="445"/>
    </row>
    <row r="208" spans="2:41" ht="15" customHeight="1" x14ac:dyDescent="0.25">
      <c r="B208" s="527"/>
      <c r="C208" s="527"/>
      <c r="D208" s="527"/>
      <c r="E208" s="527"/>
      <c r="F208" s="527"/>
      <c r="G208" s="527"/>
      <c r="H208" s="527"/>
      <c r="I208" s="527"/>
      <c r="J208" s="527"/>
      <c r="K208" s="527"/>
      <c r="L208" s="527"/>
      <c r="M208" s="94" t="s">
        <v>66</v>
      </c>
      <c r="N208" s="94" t="s">
        <v>51</v>
      </c>
      <c r="O208" s="94" t="s">
        <v>52</v>
      </c>
      <c r="P208" s="94" t="s">
        <v>51</v>
      </c>
      <c r="Q208" s="94" t="s">
        <v>53</v>
      </c>
      <c r="R208" s="94" t="s">
        <v>67</v>
      </c>
      <c r="S208" s="94" t="s">
        <v>54</v>
      </c>
      <c r="T208" s="94" t="s">
        <v>55</v>
      </c>
      <c r="U208" s="527"/>
      <c r="V208" s="527"/>
      <c r="W208" s="527"/>
      <c r="X208" s="527"/>
      <c r="Y208" s="527"/>
      <c r="Z208" s="530"/>
      <c r="AA208" s="527"/>
      <c r="AB208" s="527"/>
      <c r="AC208" s="527"/>
      <c r="AD208" s="527"/>
      <c r="AE208" s="537"/>
      <c r="AF208" s="445"/>
      <c r="AG208" s="445"/>
      <c r="AH208" s="445"/>
      <c r="AI208" s="445"/>
      <c r="AJ208" s="4" t="s">
        <v>29</v>
      </c>
      <c r="AK208" s="4" t="s">
        <v>78</v>
      </c>
      <c r="AL208" s="445"/>
      <c r="AM208" s="445"/>
      <c r="AN208" s="445"/>
      <c r="AO208" s="445"/>
    </row>
    <row r="209" spans="2:51" ht="19.5" x14ac:dyDescent="0.25">
      <c r="B209" s="94">
        <v>1</v>
      </c>
      <c r="C209" s="111" t="s">
        <v>38</v>
      </c>
      <c r="D209" s="111">
        <v>73</v>
      </c>
      <c r="E209" s="111" t="str">
        <f t="shared" ref="E209:E258" si="35">IFERROR(VLOOKUP(D209,kamiyon,2,0),"")</f>
        <v>مایلز68</v>
      </c>
      <c r="F209" s="111" t="str">
        <f t="shared" ref="F209:F258" si="36">IFERROR(VLOOKUP(D209,kamiyon,3,0),"")</f>
        <v>تیمور اسماعیلزاده</v>
      </c>
      <c r="G209" s="111" t="str">
        <f t="shared" ref="G209:G258" si="37">IFERROR(VLOOKUP(D209,kamiyon,4,0),"")</f>
        <v>25ع255 ایران 92</v>
      </c>
      <c r="H209" s="111" t="str">
        <f t="shared" ref="H209:H258" si="38">IFERROR(VLOOKUP(D209,kamiyon,5,0),"")</f>
        <v>تیمور اسماعیلزاده</v>
      </c>
      <c r="I209" s="111">
        <v>1200</v>
      </c>
      <c r="J209" s="111" t="s">
        <v>359</v>
      </c>
      <c r="K209" s="111" t="s">
        <v>411</v>
      </c>
      <c r="L209" s="111">
        <v>340</v>
      </c>
      <c r="M209" s="112">
        <v>1236523</v>
      </c>
      <c r="N209" s="111">
        <v>15</v>
      </c>
      <c r="O209" s="112">
        <v>22861</v>
      </c>
      <c r="P209" s="111">
        <v>9</v>
      </c>
      <c r="Q209" s="111"/>
      <c r="R209" s="111"/>
      <c r="S209" s="111"/>
      <c r="T209" s="111"/>
      <c r="U209" s="112"/>
      <c r="V209" s="112"/>
      <c r="W209" s="112"/>
      <c r="X209" s="112"/>
      <c r="Y209" s="112">
        <f t="shared" ref="Y209:Y232" si="39">(X209*T209)+(W209*S209)+(V209*R209)+(U209*Q209)+(P209*O209)+(N209*M209)</f>
        <v>18753594</v>
      </c>
      <c r="Z209" s="213">
        <f>SUM(P209:T209,N209)</f>
        <v>24</v>
      </c>
      <c r="AA209" s="111">
        <v>1200</v>
      </c>
      <c r="AB209" s="111">
        <v>1177</v>
      </c>
      <c r="AC209" s="111"/>
      <c r="AD209" s="111">
        <v>1300</v>
      </c>
      <c r="AE209" s="111" t="s">
        <v>485</v>
      </c>
      <c r="AF209" s="111"/>
      <c r="AG209" s="111">
        <f t="shared" ref="AG209:AG216" si="40">AF209/Y209</f>
        <v>0</v>
      </c>
      <c r="AH209" s="113">
        <v>0.84722222222222221</v>
      </c>
      <c r="AI209" s="113">
        <v>1.125</v>
      </c>
      <c r="AJ209" s="113"/>
      <c r="AK209" s="113"/>
      <c r="AL209" s="113">
        <f>SUM(AI209-AH209)-(AK209+AJ209)</f>
        <v>0.27777777777777779</v>
      </c>
      <c r="AM209" s="113">
        <f>Y209/(HOUR(AL209) + MINUTE(AL209)/60 )</f>
        <v>2813039.1</v>
      </c>
      <c r="AN209" s="351">
        <f>Z209/(HOUR(AL209) + MINUTE(AL209)/60 )</f>
        <v>3.5999999999999996</v>
      </c>
      <c r="AO209" s="111" t="s">
        <v>497</v>
      </c>
    </row>
    <row r="210" spans="2:51" ht="19.5" x14ac:dyDescent="0.25">
      <c r="B210" s="94">
        <v>2</v>
      </c>
      <c r="C210" s="111" t="s">
        <v>38</v>
      </c>
      <c r="D210" s="111">
        <v>64</v>
      </c>
      <c r="E210" s="111" t="str">
        <f t="shared" si="35"/>
        <v>مایلز60</v>
      </c>
      <c r="F210" s="111" t="str">
        <f t="shared" si="36"/>
        <v>تیمور اسماعیلزاده</v>
      </c>
      <c r="G210" s="111" t="str">
        <f t="shared" si="37"/>
        <v>25ع255 ایران 84</v>
      </c>
      <c r="H210" s="111" t="str">
        <f t="shared" si="38"/>
        <v>تیمور اسماعیلزاده</v>
      </c>
      <c r="I210" s="111">
        <v>1200</v>
      </c>
      <c r="J210" s="111" t="s">
        <v>359</v>
      </c>
      <c r="K210" s="111" t="s">
        <v>411</v>
      </c>
      <c r="L210" s="111">
        <v>340</v>
      </c>
      <c r="M210" s="112">
        <v>23653</v>
      </c>
      <c r="N210" s="111">
        <v>15</v>
      </c>
      <c r="O210" s="112">
        <v>24170</v>
      </c>
      <c r="P210" s="111">
        <v>9</v>
      </c>
      <c r="Q210" s="111"/>
      <c r="R210" s="111"/>
      <c r="S210" s="111"/>
      <c r="T210" s="111"/>
      <c r="U210" s="112"/>
      <c r="V210" s="112"/>
      <c r="W210" s="112"/>
      <c r="X210" s="112"/>
      <c r="Y210" s="112">
        <f t="shared" si="39"/>
        <v>572325</v>
      </c>
      <c r="Z210" s="213">
        <f t="shared" ref="Z210:Z253" si="41">SUM(P210:T210,N210)</f>
        <v>24</v>
      </c>
      <c r="AA210" s="111">
        <v>1200</v>
      </c>
      <c r="AB210" s="111">
        <v>1177</v>
      </c>
      <c r="AC210" s="111"/>
      <c r="AD210" s="111">
        <v>1300</v>
      </c>
      <c r="AE210" s="111" t="s">
        <v>485</v>
      </c>
      <c r="AF210" s="111"/>
      <c r="AG210" s="111">
        <f t="shared" si="40"/>
        <v>0</v>
      </c>
      <c r="AH210" s="113">
        <v>0.84930555555555554</v>
      </c>
      <c r="AI210" s="113">
        <v>0.97222222222222221</v>
      </c>
      <c r="AJ210" s="113"/>
      <c r="AK210" s="113"/>
      <c r="AL210" s="113">
        <f t="shared" ref="AK210:AL258" si="42">SUM(AI210-AH210)-(AK210+AJ210)</f>
        <v>0.12291666666666667</v>
      </c>
      <c r="AM210" s="113">
        <f t="shared" ref="AM210:AM230" si="43">IF(AL210&gt;1,Y210/AL210,Y210/(AL210*24))</f>
        <v>194008.47457627117</v>
      </c>
      <c r="AN210" s="351">
        <f t="shared" ref="AN210:AN232" si="44">Z210/(HOUR(AL210) + MINUTE(AL210)/60 )</f>
        <v>8.1355932203389827</v>
      </c>
      <c r="AO210" s="111" t="s">
        <v>497</v>
      </c>
      <c r="AY210">
        <f>SUMIFS(O:O,$C:$C,"A",$J:$J,$A$1)
 + SUMIFS(Q:Q,$C:$C,"A",$J:$J,$A$1)
 + SUMIFS(S:S,$C:$C,"A",$J:$J,$A$1)
 + SUMIFS(U:U,$C:$C,"A",$J:$J,$A$1)</f>
        <v>0</v>
      </c>
    </row>
    <row r="211" spans="2:51" ht="19.5" x14ac:dyDescent="0.25">
      <c r="B211" s="94">
        <v>3</v>
      </c>
      <c r="C211" s="111" t="s">
        <v>38</v>
      </c>
      <c r="D211" s="111">
        <v>42</v>
      </c>
      <c r="E211" s="111" t="str">
        <f t="shared" si="35"/>
        <v>مایلز38</v>
      </c>
      <c r="F211" s="111" t="str">
        <f t="shared" si="36"/>
        <v>تیمور اسماعیلزاده</v>
      </c>
      <c r="G211" s="111" t="str">
        <f t="shared" si="37"/>
        <v>25ع255 ایران 62</v>
      </c>
      <c r="H211" s="111" t="str">
        <f t="shared" si="38"/>
        <v>تیمور اسماعیلزاده</v>
      </c>
      <c r="I211" s="111">
        <v>1200</v>
      </c>
      <c r="J211" s="111" t="s">
        <v>359</v>
      </c>
      <c r="K211" s="111" t="s">
        <v>411</v>
      </c>
      <c r="L211" s="111">
        <v>340</v>
      </c>
      <c r="M211" s="112">
        <v>363</v>
      </c>
      <c r="N211" s="111">
        <v>12</v>
      </c>
      <c r="O211" s="112">
        <v>23236</v>
      </c>
      <c r="P211" s="111">
        <v>13</v>
      </c>
      <c r="Q211" s="111"/>
      <c r="R211" s="111"/>
      <c r="S211" s="111"/>
      <c r="T211" s="111"/>
      <c r="U211" s="112"/>
      <c r="V211" s="112"/>
      <c r="W211" s="112"/>
      <c r="X211" s="112"/>
      <c r="Y211" s="112">
        <f t="shared" si="39"/>
        <v>306424</v>
      </c>
      <c r="Z211" s="213">
        <f t="shared" si="41"/>
        <v>25</v>
      </c>
      <c r="AA211" s="111">
        <v>1200</v>
      </c>
      <c r="AB211" s="111">
        <v>1177</v>
      </c>
      <c r="AC211" s="111"/>
      <c r="AD211" s="111">
        <v>1300</v>
      </c>
      <c r="AE211" s="111" t="s">
        <v>485</v>
      </c>
      <c r="AF211" s="111"/>
      <c r="AG211" s="111">
        <f t="shared" si="40"/>
        <v>0</v>
      </c>
      <c r="AH211" s="113">
        <v>0.86250000000000004</v>
      </c>
      <c r="AI211" s="113">
        <v>1.0340277777777778</v>
      </c>
      <c r="AJ211" s="113"/>
      <c r="AK211" s="113"/>
      <c r="AL211" s="113">
        <f t="shared" si="42"/>
        <v>0.17152777777777772</v>
      </c>
      <c r="AM211" s="113">
        <f t="shared" si="43"/>
        <v>74434.97975708505</v>
      </c>
      <c r="AN211" s="351">
        <f t="shared" si="44"/>
        <v>6.0728744939271264</v>
      </c>
      <c r="AO211" s="111" t="s">
        <v>497</v>
      </c>
    </row>
    <row r="212" spans="2:51" ht="19.5" x14ac:dyDescent="0.25">
      <c r="B212" s="94">
        <v>4</v>
      </c>
      <c r="C212" s="111" t="s">
        <v>38</v>
      </c>
      <c r="D212" s="111"/>
      <c r="E212" s="111" t="str">
        <f t="shared" si="35"/>
        <v/>
      </c>
      <c r="F212" s="111" t="str">
        <f t="shared" si="36"/>
        <v/>
      </c>
      <c r="G212" s="111" t="str">
        <f t="shared" si="37"/>
        <v/>
      </c>
      <c r="H212" s="111" t="str">
        <f t="shared" si="38"/>
        <v/>
      </c>
      <c r="I212" s="111"/>
      <c r="J212" s="111"/>
      <c r="K212" s="111"/>
      <c r="L212" s="111"/>
      <c r="M212" s="112"/>
      <c r="N212" s="111">
        <v>36</v>
      </c>
      <c r="O212" s="112"/>
      <c r="P212" s="111"/>
      <c r="Q212" s="111"/>
      <c r="R212" s="111"/>
      <c r="S212" s="111"/>
      <c r="T212" s="111"/>
      <c r="U212" s="112"/>
      <c r="V212" s="112"/>
      <c r="W212" s="112"/>
      <c r="X212" s="112"/>
      <c r="Y212" s="112">
        <f t="shared" si="39"/>
        <v>0</v>
      </c>
      <c r="Z212" s="213">
        <f t="shared" si="41"/>
        <v>36</v>
      </c>
      <c r="AA212" s="111">
        <v>1200</v>
      </c>
      <c r="AB212" s="111">
        <v>1177</v>
      </c>
      <c r="AC212" s="111"/>
      <c r="AD212" s="111">
        <v>1300</v>
      </c>
      <c r="AE212" s="111" t="s">
        <v>485</v>
      </c>
      <c r="AF212" s="111"/>
      <c r="AG212" s="111" t="e">
        <f t="shared" si="40"/>
        <v>#DIV/0!</v>
      </c>
      <c r="AH212" s="113"/>
      <c r="AI212" s="113"/>
      <c r="AJ212" s="113"/>
      <c r="AK212" s="113"/>
      <c r="AL212" s="113">
        <f t="shared" si="42"/>
        <v>0</v>
      </c>
      <c r="AM212" s="113" t="e">
        <f t="shared" si="43"/>
        <v>#DIV/0!</v>
      </c>
      <c r="AN212" s="351" t="e">
        <f t="shared" si="44"/>
        <v>#DIV/0!</v>
      </c>
      <c r="AO212" s="111" t="s">
        <v>497</v>
      </c>
    </row>
    <row r="213" spans="2:51" ht="19.5" x14ac:dyDescent="0.25">
      <c r="B213" s="94">
        <v>5</v>
      </c>
      <c r="C213" s="111" t="s">
        <v>38</v>
      </c>
      <c r="D213" s="114">
        <v>39</v>
      </c>
      <c r="E213" s="114" t="str">
        <f t="shared" si="35"/>
        <v>مایلز35</v>
      </c>
      <c r="F213" s="114" t="str">
        <f t="shared" si="36"/>
        <v>تیمور اسماعیلزاده</v>
      </c>
      <c r="G213" s="114" t="str">
        <f t="shared" si="37"/>
        <v>25ع255 ایران 59</v>
      </c>
      <c r="H213" s="114" t="str">
        <f t="shared" si="38"/>
        <v>تیمور اسماعیلزاده</v>
      </c>
      <c r="I213" s="114">
        <v>1220</v>
      </c>
      <c r="J213" s="114" t="s">
        <v>385</v>
      </c>
      <c r="K213" s="114" t="s">
        <v>462</v>
      </c>
      <c r="L213" s="114" t="s">
        <v>448</v>
      </c>
      <c r="M213" s="115"/>
      <c r="N213" s="114"/>
      <c r="O213" s="115">
        <v>22698</v>
      </c>
      <c r="P213" s="114">
        <v>8</v>
      </c>
      <c r="Q213" s="114"/>
      <c r="R213" s="114"/>
      <c r="S213" s="114"/>
      <c r="T213" s="114"/>
      <c r="U213" s="115"/>
      <c r="V213" s="115"/>
      <c r="W213" s="115"/>
      <c r="X213" s="115"/>
      <c r="Y213" s="115">
        <f t="shared" si="39"/>
        <v>181584</v>
      </c>
      <c r="Z213" s="213">
        <f t="shared" si="41"/>
        <v>8</v>
      </c>
      <c r="AA213" s="114">
        <v>1220</v>
      </c>
      <c r="AB213" s="114">
        <v>1177</v>
      </c>
      <c r="AC213" s="114"/>
      <c r="AD213" s="114">
        <v>2000</v>
      </c>
      <c r="AE213" s="114" t="s">
        <v>485</v>
      </c>
      <c r="AF213" s="114"/>
      <c r="AG213" s="114">
        <f t="shared" si="40"/>
        <v>0</v>
      </c>
      <c r="AH213" s="116">
        <v>0.85763888888888884</v>
      </c>
      <c r="AI213" s="116">
        <v>0.97916666666666663</v>
      </c>
      <c r="AJ213" s="116"/>
      <c r="AK213" s="116"/>
      <c r="AL213" s="116">
        <f t="shared" si="42"/>
        <v>0.12152777777777779</v>
      </c>
      <c r="AM213" s="116">
        <f t="shared" si="43"/>
        <v>62257.371428571423</v>
      </c>
      <c r="AN213" s="352">
        <f t="shared" si="44"/>
        <v>2.7428571428571429</v>
      </c>
      <c r="AO213" s="111" t="s">
        <v>497</v>
      </c>
    </row>
    <row r="214" spans="2:51" ht="19.5" x14ac:dyDescent="0.25">
      <c r="B214" s="94">
        <v>6</v>
      </c>
      <c r="C214" s="111" t="s">
        <v>38</v>
      </c>
      <c r="D214" s="114">
        <v>46</v>
      </c>
      <c r="E214" s="114" t="str">
        <f t="shared" si="35"/>
        <v>مایلز42</v>
      </c>
      <c r="F214" s="114" t="str">
        <f t="shared" si="36"/>
        <v>تیمور اسماعیلزاده</v>
      </c>
      <c r="G214" s="114" t="str">
        <f t="shared" si="37"/>
        <v>25ع255 ایران 66</v>
      </c>
      <c r="H214" s="114" t="str">
        <f t="shared" si="38"/>
        <v>تیمور اسماعیلزاده</v>
      </c>
      <c r="I214" s="114">
        <v>1220</v>
      </c>
      <c r="J214" s="114" t="s">
        <v>385</v>
      </c>
      <c r="K214" s="114" t="s">
        <v>462</v>
      </c>
      <c r="L214" s="114" t="s">
        <v>448</v>
      </c>
      <c r="M214" s="115"/>
      <c r="N214" s="114"/>
      <c r="O214" s="115">
        <v>20492</v>
      </c>
      <c r="P214" s="114">
        <v>8</v>
      </c>
      <c r="Q214" s="114"/>
      <c r="R214" s="114"/>
      <c r="S214" s="114"/>
      <c r="T214" s="114"/>
      <c r="U214" s="115"/>
      <c r="V214" s="115"/>
      <c r="W214" s="115"/>
      <c r="X214" s="115"/>
      <c r="Y214" s="115">
        <f t="shared" si="39"/>
        <v>163936</v>
      </c>
      <c r="Z214" s="216">
        <f t="shared" si="41"/>
        <v>8</v>
      </c>
      <c r="AA214" s="114">
        <v>1220</v>
      </c>
      <c r="AB214" s="114">
        <v>1177</v>
      </c>
      <c r="AC214" s="114"/>
      <c r="AD214" s="114">
        <v>2000</v>
      </c>
      <c r="AE214" s="114" t="s">
        <v>485</v>
      </c>
      <c r="AF214" s="114"/>
      <c r="AG214" s="114">
        <f t="shared" si="40"/>
        <v>0</v>
      </c>
      <c r="AH214" s="116">
        <v>0.86111111111111116</v>
      </c>
      <c r="AI214" s="116">
        <v>0.99444444444444446</v>
      </c>
      <c r="AJ214" s="116"/>
      <c r="AK214" s="116"/>
      <c r="AL214" s="116">
        <f t="shared" si="42"/>
        <v>0.1333333333333333</v>
      </c>
      <c r="AM214" s="116">
        <f t="shared" si="43"/>
        <v>51230.000000000015</v>
      </c>
      <c r="AN214" s="352">
        <f t="shared" si="44"/>
        <v>2.5</v>
      </c>
      <c r="AO214" s="111" t="s">
        <v>497</v>
      </c>
    </row>
    <row r="215" spans="2:51" ht="19.5" x14ac:dyDescent="0.25">
      <c r="B215" s="94">
        <v>7</v>
      </c>
      <c r="C215" s="111" t="s">
        <v>38</v>
      </c>
      <c r="D215" s="114">
        <v>45</v>
      </c>
      <c r="E215" s="114" t="str">
        <f t="shared" si="35"/>
        <v>مایلز41</v>
      </c>
      <c r="F215" s="114" t="str">
        <f t="shared" si="36"/>
        <v>تیمور اسماعیلزاده</v>
      </c>
      <c r="G215" s="114" t="str">
        <f t="shared" si="37"/>
        <v>25ع255 ایران 65</v>
      </c>
      <c r="H215" s="114" t="str">
        <f t="shared" si="38"/>
        <v>تیمور اسماعیلزاده</v>
      </c>
      <c r="I215" s="114">
        <v>1220</v>
      </c>
      <c r="J215" s="114" t="s">
        <v>385</v>
      </c>
      <c r="K215" s="114" t="s">
        <v>462</v>
      </c>
      <c r="L215" s="114" t="s">
        <v>448</v>
      </c>
      <c r="M215" s="115"/>
      <c r="N215" s="114"/>
      <c r="O215" s="115">
        <v>24645</v>
      </c>
      <c r="P215" s="114">
        <v>7</v>
      </c>
      <c r="Q215" s="114"/>
      <c r="R215" s="114"/>
      <c r="S215" s="114"/>
      <c r="T215" s="114"/>
      <c r="U215" s="115"/>
      <c r="V215" s="115"/>
      <c r="W215" s="115"/>
      <c r="X215" s="115"/>
      <c r="Y215" s="115">
        <f t="shared" si="39"/>
        <v>172515</v>
      </c>
      <c r="Z215" s="216">
        <f t="shared" si="41"/>
        <v>7</v>
      </c>
      <c r="AA215" s="114">
        <v>1220</v>
      </c>
      <c r="AB215" s="114">
        <v>1177</v>
      </c>
      <c r="AC215" s="114"/>
      <c r="AD215" s="114">
        <v>2000</v>
      </c>
      <c r="AE215" s="114" t="s">
        <v>485</v>
      </c>
      <c r="AF215" s="114"/>
      <c r="AG215" s="114">
        <f t="shared" si="40"/>
        <v>0</v>
      </c>
      <c r="AH215" s="116">
        <v>0.86458333333333337</v>
      </c>
      <c r="AI215" s="116">
        <v>0.9770833333333333</v>
      </c>
      <c r="AJ215" s="116"/>
      <c r="AK215" s="116"/>
      <c r="AL215" s="116">
        <f t="shared" si="42"/>
        <v>0.11249999999999993</v>
      </c>
      <c r="AM215" s="116">
        <f t="shared" si="43"/>
        <v>63894.444444444482</v>
      </c>
      <c r="AN215" s="352">
        <f t="shared" si="44"/>
        <v>2.5925925925925926</v>
      </c>
      <c r="AO215" s="111" t="s">
        <v>497</v>
      </c>
    </row>
    <row r="216" spans="2:51" ht="19.5" x14ac:dyDescent="0.25">
      <c r="B216" s="94">
        <v>8</v>
      </c>
      <c r="C216" s="111" t="s">
        <v>38</v>
      </c>
      <c r="D216" s="114">
        <v>26</v>
      </c>
      <c r="E216" s="114" t="str">
        <f t="shared" si="35"/>
        <v>مایلز22</v>
      </c>
      <c r="F216" s="114" t="str">
        <f t="shared" si="36"/>
        <v>سجاد رضوی</v>
      </c>
      <c r="G216" s="114" t="str">
        <f t="shared" si="37"/>
        <v>25ع255 ایران 46</v>
      </c>
      <c r="H216" s="114" t="str">
        <f t="shared" si="38"/>
        <v>سجاد رضوی</v>
      </c>
      <c r="I216" s="114">
        <v>1220</v>
      </c>
      <c r="J216" s="114"/>
      <c r="K216" s="114" t="s">
        <v>462</v>
      </c>
      <c r="L216" s="114" t="s">
        <v>448</v>
      </c>
      <c r="M216" s="115"/>
      <c r="N216" s="114"/>
      <c r="O216" s="115">
        <v>24333</v>
      </c>
      <c r="P216" s="114">
        <v>7</v>
      </c>
      <c r="Q216" s="114"/>
      <c r="R216" s="114"/>
      <c r="S216" s="114"/>
      <c r="T216" s="114"/>
      <c r="U216" s="115"/>
      <c r="V216" s="115"/>
      <c r="W216" s="115"/>
      <c r="X216" s="115"/>
      <c r="Y216" s="115">
        <f t="shared" si="39"/>
        <v>170331</v>
      </c>
      <c r="Z216" s="216">
        <f t="shared" si="41"/>
        <v>7</v>
      </c>
      <c r="AA216" s="114">
        <v>1220</v>
      </c>
      <c r="AB216" s="114">
        <v>1177</v>
      </c>
      <c r="AC216" s="114"/>
      <c r="AD216" s="114">
        <v>2000</v>
      </c>
      <c r="AE216" s="114" t="s">
        <v>485</v>
      </c>
      <c r="AF216" s="114"/>
      <c r="AG216" s="114">
        <f t="shared" si="40"/>
        <v>0</v>
      </c>
      <c r="AH216" s="116">
        <v>0.86805555555555558</v>
      </c>
      <c r="AI216" s="116">
        <v>0.97569444444444442</v>
      </c>
      <c r="AJ216" s="116"/>
      <c r="AK216" s="116"/>
      <c r="AL216" s="116">
        <f t="shared" si="42"/>
        <v>0.10763888888888884</v>
      </c>
      <c r="AM216" s="116">
        <f t="shared" si="43"/>
        <v>65934.580645161317</v>
      </c>
      <c r="AN216" s="352">
        <f t="shared" si="44"/>
        <v>2.7096774193548385</v>
      </c>
      <c r="AO216" s="111" t="s">
        <v>497</v>
      </c>
    </row>
    <row r="217" spans="2:51" ht="19.5" x14ac:dyDescent="0.25">
      <c r="B217" s="94">
        <v>9</v>
      </c>
      <c r="C217" s="111" t="s">
        <v>38</v>
      </c>
      <c r="D217" s="117">
        <v>20</v>
      </c>
      <c r="E217" s="117"/>
      <c r="F217" s="117"/>
      <c r="G217" s="117"/>
      <c r="H217" s="117" t="str">
        <f t="shared" si="38"/>
        <v>سید شهاب</v>
      </c>
      <c r="I217" s="117">
        <v>1150</v>
      </c>
      <c r="J217" s="117"/>
      <c r="K217" s="117" t="s">
        <v>409</v>
      </c>
      <c r="L217" s="117" t="s">
        <v>404</v>
      </c>
      <c r="M217" s="118"/>
      <c r="N217" s="117"/>
      <c r="O217" s="118"/>
      <c r="P217" s="117"/>
      <c r="Q217" s="117"/>
      <c r="R217" s="117"/>
      <c r="S217" s="117"/>
      <c r="T217" s="117">
        <v>7</v>
      </c>
      <c r="U217" s="118"/>
      <c r="V217" s="118"/>
      <c r="W217" s="118"/>
      <c r="X217" s="118">
        <v>27125</v>
      </c>
      <c r="Y217" s="118">
        <f t="shared" si="39"/>
        <v>189875</v>
      </c>
      <c r="Z217" s="216">
        <f t="shared" si="41"/>
        <v>7</v>
      </c>
      <c r="AA217" s="117">
        <v>1150</v>
      </c>
      <c r="AB217" s="117">
        <v>1177</v>
      </c>
      <c r="AC217" s="117"/>
      <c r="AD217" s="117">
        <v>1300</v>
      </c>
      <c r="AE217" s="117" t="s">
        <v>461</v>
      </c>
      <c r="AF217" s="117"/>
      <c r="AG217" s="117"/>
      <c r="AH217" s="119">
        <v>0.8618055555555556</v>
      </c>
      <c r="AI217" s="119">
        <v>0.96180555555555558</v>
      </c>
      <c r="AJ217" s="119"/>
      <c r="AK217" s="119"/>
      <c r="AL217" s="119">
        <f t="shared" si="42"/>
        <v>9.9999999999999978E-2</v>
      </c>
      <c r="AM217" s="119">
        <f t="shared" si="43"/>
        <v>79114.583333333358</v>
      </c>
      <c r="AN217" s="353">
        <f t="shared" si="44"/>
        <v>2.916666666666667</v>
      </c>
      <c r="AO217" s="117" t="s">
        <v>415</v>
      </c>
    </row>
    <row r="218" spans="2:51" ht="19.5" x14ac:dyDescent="0.25">
      <c r="B218" s="94">
        <v>10</v>
      </c>
      <c r="C218" s="111" t="s">
        <v>38</v>
      </c>
      <c r="D218" s="117">
        <v>63</v>
      </c>
      <c r="E218" s="117"/>
      <c r="F218" s="117"/>
      <c r="G218" s="117"/>
      <c r="H218" s="117" t="str">
        <f t="shared" si="38"/>
        <v>تیمور اسماعیلزاده</v>
      </c>
      <c r="I218" s="117">
        <v>1150</v>
      </c>
      <c r="J218" s="117" t="s">
        <v>385</v>
      </c>
      <c r="K218" s="117" t="s">
        <v>409</v>
      </c>
      <c r="L218" s="117" t="s">
        <v>404</v>
      </c>
      <c r="M218" s="118"/>
      <c r="N218" s="117"/>
      <c r="O218" s="118"/>
      <c r="P218" s="117"/>
      <c r="Q218" s="117"/>
      <c r="R218" s="117"/>
      <c r="S218" s="117"/>
      <c r="T218" s="117">
        <v>13</v>
      </c>
      <c r="U218" s="118"/>
      <c r="V218" s="118"/>
      <c r="W218" s="118"/>
      <c r="X218" s="118">
        <v>24800</v>
      </c>
      <c r="Y218" s="118">
        <f t="shared" si="39"/>
        <v>322400</v>
      </c>
      <c r="Z218" s="107">
        <f t="shared" si="41"/>
        <v>13</v>
      </c>
      <c r="AA218" s="117">
        <v>1150</v>
      </c>
      <c r="AB218" s="117">
        <v>1177</v>
      </c>
      <c r="AC218" s="117"/>
      <c r="AD218" s="117">
        <v>1300</v>
      </c>
      <c r="AE218" s="117" t="s">
        <v>461</v>
      </c>
      <c r="AF218" s="117"/>
      <c r="AG218" s="117"/>
      <c r="AH218" s="119">
        <v>0.86388888888888893</v>
      </c>
      <c r="AI218" s="119">
        <v>1.038888888888889</v>
      </c>
      <c r="AJ218" s="119"/>
      <c r="AK218" s="119"/>
      <c r="AL218" s="119">
        <f t="shared" si="42"/>
        <v>0.17500000000000004</v>
      </c>
      <c r="AM218" s="119">
        <f t="shared" si="43"/>
        <v>76761.904761904749</v>
      </c>
      <c r="AN218" s="353">
        <f t="shared" si="44"/>
        <v>3.0952380952380949</v>
      </c>
      <c r="AO218" s="117" t="s">
        <v>483</v>
      </c>
    </row>
    <row r="219" spans="2:51" ht="19.5" x14ac:dyDescent="0.25">
      <c r="B219" s="94">
        <v>11</v>
      </c>
      <c r="C219" s="111" t="s">
        <v>38</v>
      </c>
      <c r="D219" s="117">
        <v>44</v>
      </c>
      <c r="E219" s="117"/>
      <c r="F219" s="117"/>
      <c r="G219" s="117"/>
      <c r="H219" s="117" t="str">
        <f t="shared" si="38"/>
        <v>تیمور اسماعیلزاده</v>
      </c>
      <c r="I219" s="117">
        <v>1150</v>
      </c>
      <c r="J219" s="117" t="s">
        <v>385</v>
      </c>
      <c r="K219" s="117" t="s">
        <v>409</v>
      </c>
      <c r="L219" s="117" t="s">
        <v>404</v>
      </c>
      <c r="M219" s="118"/>
      <c r="N219" s="117"/>
      <c r="O219" s="118"/>
      <c r="P219" s="117"/>
      <c r="Q219" s="117"/>
      <c r="R219" s="117"/>
      <c r="S219" s="117"/>
      <c r="T219" s="117">
        <v>12</v>
      </c>
      <c r="U219" s="118"/>
      <c r="V219" s="118"/>
      <c r="W219" s="118"/>
      <c r="X219" s="118">
        <v>22923</v>
      </c>
      <c r="Y219" s="118">
        <f t="shared" si="39"/>
        <v>275076</v>
      </c>
      <c r="Z219" s="107">
        <f t="shared" si="41"/>
        <v>12</v>
      </c>
      <c r="AA219" s="117">
        <v>1150</v>
      </c>
      <c r="AB219" s="117">
        <v>1177</v>
      </c>
      <c r="AC219" s="117"/>
      <c r="AD219" s="117">
        <v>1300</v>
      </c>
      <c r="AE219" s="117" t="s">
        <v>461</v>
      </c>
      <c r="AF219" s="117"/>
      <c r="AG219" s="117"/>
      <c r="AH219" s="119">
        <v>0.86736111111111114</v>
      </c>
      <c r="AI219" s="119">
        <v>1.0305555555555554</v>
      </c>
      <c r="AJ219" s="119"/>
      <c r="AK219" s="119"/>
      <c r="AL219" s="119">
        <f t="shared" si="42"/>
        <v>0.16319444444444431</v>
      </c>
      <c r="AM219" s="119">
        <f t="shared" si="43"/>
        <v>70232.17021276601</v>
      </c>
      <c r="AN219" s="353">
        <f t="shared" si="44"/>
        <v>3.0638297872340425</v>
      </c>
      <c r="AO219" s="117" t="s">
        <v>483</v>
      </c>
    </row>
    <row r="220" spans="2:51" ht="19.5" x14ac:dyDescent="0.25">
      <c r="B220" s="94">
        <v>12</v>
      </c>
      <c r="C220" s="111" t="s">
        <v>38</v>
      </c>
      <c r="D220" s="117">
        <v>25</v>
      </c>
      <c r="E220" s="117"/>
      <c r="F220" s="117"/>
      <c r="G220" s="117"/>
      <c r="H220" s="117" t="str">
        <f t="shared" si="38"/>
        <v>سجاد رضوی</v>
      </c>
      <c r="I220" s="117">
        <v>1150</v>
      </c>
      <c r="J220" s="117" t="s">
        <v>385</v>
      </c>
      <c r="K220" s="117" t="s">
        <v>409</v>
      </c>
      <c r="L220" s="117" t="s">
        <v>404</v>
      </c>
      <c r="M220" s="118"/>
      <c r="N220" s="117"/>
      <c r="O220" s="118"/>
      <c r="P220" s="117"/>
      <c r="Q220" s="117"/>
      <c r="R220" s="117"/>
      <c r="S220" s="117"/>
      <c r="T220" s="117">
        <v>5</v>
      </c>
      <c r="U220" s="118"/>
      <c r="V220" s="118"/>
      <c r="W220" s="118"/>
      <c r="X220" s="118">
        <v>23896</v>
      </c>
      <c r="Y220" s="118">
        <f t="shared" si="39"/>
        <v>119480</v>
      </c>
      <c r="Z220" s="107">
        <f t="shared" si="41"/>
        <v>5</v>
      </c>
      <c r="AA220" s="117">
        <v>1150</v>
      </c>
      <c r="AB220" s="117">
        <v>1177</v>
      </c>
      <c r="AC220" s="117"/>
      <c r="AD220" s="117">
        <v>1300</v>
      </c>
      <c r="AE220" s="117" t="s">
        <v>461</v>
      </c>
      <c r="AF220" s="117"/>
      <c r="AG220" s="117"/>
      <c r="AH220" s="119">
        <v>0.87083333333333335</v>
      </c>
      <c r="AI220" s="119">
        <v>0.93055555555555558</v>
      </c>
      <c r="AJ220" s="119"/>
      <c r="AK220" s="119"/>
      <c r="AL220" s="119">
        <f t="shared" si="42"/>
        <v>5.9722222222222232E-2</v>
      </c>
      <c r="AM220" s="119">
        <f t="shared" si="43"/>
        <v>83358.13953488371</v>
      </c>
      <c r="AN220" s="353">
        <f t="shared" si="44"/>
        <v>3.4883720930232558</v>
      </c>
      <c r="AO220" s="117" t="s">
        <v>451</v>
      </c>
    </row>
    <row r="221" spans="2:51" ht="19.5" x14ac:dyDescent="0.25">
      <c r="B221" s="94">
        <v>13</v>
      </c>
      <c r="C221" s="111" t="s">
        <v>38</v>
      </c>
      <c r="D221" s="107">
        <v>53</v>
      </c>
      <c r="E221" s="107" t="str">
        <f t="shared" si="35"/>
        <v>مایلز49</v>
      </c>
      <c r="F221" s="107" t="str">
        <f t="shared" si="36"/>
        <v>تیمور اسماعیلزاده</v>
      </c>
      <c r="G221" s="107" t="str">
        <f t="shared" si="37"/>
        <v>25ع255 ایران 73</v>
      </c>
      <c r="H221" s="107" t="str">
        <f t="shared" si="38"/>
        <v>تیمور اسماعیلزاده</v>
      </c>
      <c r="I221" s="107">
        <v>1200</v>
      </c>
      <c r="J221" s="107"/>
      <c r="K221" s="107" t="s">
        <v>452</v>
      </c>
      <c r="L221" s="107" t="s">
        <v>393</v>
      </c>
      <c r="M221" s="108">
        <v>25324</v>
      </c>
      <c r="N221" s="107">
        <v>20</v>
      </c>
      <c r="O221" s="108"/>
      <c r="P221" s="107"/>
      <c r="Q221" s="107"/>
      <c r="R221" s="107"/>
      <c r="S221" s="107"/>
      <c r="T221" s="107"/>
      <c r="U221" s="108"/>
      <c r="V221" s="108"/>
      <c r="W221" s="108"/>
      <c r="X221" s="108"/>
      <c r="Y221" s="108">
        <f t="shared" si="39"/>
        <v>506480</v>
      </c>
      <c r="Z221" s="107">
        <f t="shared" si="41"/>
        <v>20</v>
      </c>
      <c r="AA221" s="107">
        <v>1200</v>
      </c>
      <c r="AB221" s="107">
        <v>1222</v>
      </c>
      <c r="AC221" s="107"/>
      <c r="AD221" s="107">
        <v>1000</v>
      </c>
      <c r="AE221" s="107" t="s">
        <v>445</v>
      </c>
      <c r="AF221" s="107"/>
      <c r="AG221" s="107">
        <f>AF221/Y221</f>
        <v>0</v>
      </c>
      <c r="AH221" s="120">
        <v>0.84722222222222221</v>
      </c>
      <c r="AI221" s="120">
        <v>1.1493055555555556</v>
      </c>
      <c r="AJ221" s="120"/>
      <c r="AK221" s="120"/>
      <c r="AL221" s="120">
        <f t="shared" si="42"/>
        <v>0.30208333333333337</v>
      </c>
      <c r="AM221" s="120">
        <f t="shared" si="43"/>
        <v>69859.31034482758</v>
      </c>
      <c r="AN221" s="338">
        <f t="shared" si="44"/>
        <v>2.7586206896551726</v>
      </c>
      <c r="AO221" s="107"/>
    </row>
    <row r="222" spans="2:51" ht="19.5" x14ac:dyDescent="0.25">
      <c r="B222" s="94">
        <v>14</v>
      </c>
      <c r="C222" s="111" t="s">
        <v>38</v>
      </c>
      <c r="D222" s="107">
        <v>81</v>
      </c>
      <c r="E222" s="107" t="str">
        <f t="shared" si="35"/>
        <v>مایلز75</v>
      </c>
      <c r="F222" s="107" t="str">
        <f t="shared" si="36"/>
        <v>تیمور اسماعیلزاده</v>
      </c>
      <c r="G222" s="107" t="str">
        <f t="shared" si="37"/>
        <v>25ع255 ایران 99</v>
      </c>
      <c r="H222" s="107" t="str">
        <f t="shared" si="38"/>
        <v>تیمور اسماعیلزاده</v>
      </c>
      <c r="I222" s="107">
        <v>1200</v>
      </c>
      <c r="J222" s="107"/>
      <c r="K222" s="107" t="s">
        <v>452</v>
      </c>
      <c r="L222" s="107" t="s">
        <v>393</v>
      </c>
      <c r="M222" s="108">
        <v>24354</v>
      </c>
      <c r="N222" s="107">
        <v>18</v>
      </c>
      <c r="O222" s="108"/>
      <c r="P222" s="107"/>
      <c r="Q222" s="107"/>
      <c r="R222" s="107"/>
      <c r="S222" s="107"/>
      <c r="T222" s="107"/>
      <c r="U222" s="108"/>
      <c r="V222" s="108"/>
      <c r="W222" s="108"/>
      <c r="X222" s="108"/>
      <c r="Y222" s="108">
        <f t="shared" si="39"/>
        <v>438372</v>
      </c>
      <c r="Z222" s="106">
        <f t="shared" si="41"/>
        <v>18</v>
      </c>
      <c r="AA222" s="107">
        <v>1200</v>
      </c>
      <c r="AB222" s="107">
        <v>1222</v>
      </c>
      <c r="AC222" s="107"/>
      <c r="AD222" s="107">
        <v>1000</v>
      </c>
      <c r="AE222" s="107" t="s">
        <v>445</v>
      </c>
      <c r="AF222" s="107"/>
      <c r="AG222" s="107">
        <f>AF222/Y222</f>
        <v>0</v>
      </c>
      <c r="AH222" s="120">
        <v>0.85069444444444442</v>
      </c>
      <c r="AI222" s="120">
        <v>1.1534722222222222</v>
      </c>
      <c r="AJ222" s="120"/>
      <c r="AK222" s="120"/>
      <c r="AL222" s="120">
        <f t="shared" si="42"/>
        <v>0.30277777777777781</v>
      </c>
      <c r="AM222" s="120">
        <f t="shared" si="43"/>
        <v>60326.422018348618</v>
      </c>
      <c r="AN222" s="338">
        <f t="shared" si="44"/>
        <v>2.477064220183486</v>
      </c>
      <c r="AO222" s="107"/>
    </row>
    <row r="223" spans="2:51" ht="19.5" x14ac:dyDescent="0.25">
      <c r="B223" s="94">
        <v>15</v>
      </c>
      <c r="C223" s="111" t="s">
        <v>38</v>
      </c>
      <c r="D223" s="107">
        <v>30</v>
      </c>
      <c r="E223" s="107" t="str">
        <f t="shared" si="35"/>
        <v>مایلز26</v>
      </c>
      <c r="F223" s="107" t="str">
        <f t="shared" si="36"/>
        <v>تیمور اسماعیلزاده</v>
      </c>
      <c r="G223" s="107" t="str">
        <f t="shared" si="37"/>
        <v>25ع255 ایران 50</v>
      </c>
      <c r="H223" s="107" t="str">
        <f t="shared" si="38"/>
        <v>تیمور اسماعیلزاده</v>
      </c>
      <c r="I223" s="107">
        <v>1200</v>
      </c>
      <c r="J223" s="107"/>
      <c r="K223" s="107" t="s">
        <v>452</v>
      </c>
      <c r="L223" s="107" t="s">
        <v>393</v>
      </c>
      <c r="M223" s="108">
        <v>25970</v>
      </c>
      <c r="N223" s="107">
        <v>20</v>
      </c>
      <c r="O223" s="108"/>
      <c r="P223" s="107"/>
      <c r="Q223" s="107"/>
      <c r="R223" s="107"/>
      <c r="S223" s="107"/>
      <c r="T223" s="107"/>
      <c r="U223" s="108"/>
      <c r="V223" s="108"/>
      <c r="W223" s="108"/>
      <c r="X223" s="108"/>
      <c r="Y223" s="108">
        <f t="shared" si="39"/>
        <v>519400</v>
      </c>
      <c r="Z223" s="106">
        <f t="shared" si="41"/>
        <v>20</v>
      </c>
      <c r="AA223" s="107">
        <v>1200</v>
      </c>
      <c r="AB223" s="107">
        <v>1222</v>
      </c>
      <c r="AC223" s="107"/>
      <c r="AD223" s="107">
        <v>1000</v>
      </c>
      <c r="AE223" s="107" t="s">
        <v>445</v>
      </c>
      <c r="AF223" s="107"/>
      <c r="AG223" s="107">
        <f>AF223/Y223</f>
        <v>0</v>
      </c>
      <c r="AH223" s="120">
        <v>0.8569444444444444</v>
      </c>
      <c r="AI223" s="120">
        <v>1.1569444444444446</v>
      </c>
      <c r="AJ223" s="120"/>
      <c r="AK223" s="120"/>
      <c r="AL223" s="120">
        <f t="shared" si="42"/>
        <v>0.30000000000000016</v>
      </c>
      <c r="AM223" s="120">
        <f t="shared" si="43"/>
        <v>72138.888888888847</v>
      </c>
      <c r="AN223" s="338">
        <f t="shared" si="44"/>
        <v>2.7777777777777777</v>
      </c>
      <c r="AO223" s="107"/>
    </row>
    <row r="224" spans="2:51" ht="19.5" x14ac:dyDescent="0.25">
      <c r="B224" s="94">
        <v>16</v>
      </c>
      <c r="C224" s="111" t="s">
        <v>38</v>
      </c>
      <c r="D224" s="107">
        <v>33</v>
      </c>
      <c r="E224" s="107" t="str">
        <f t="shared" si="35"/>
        <v>مایلز29</v>
      </c>
      <c r="F224" s="107" t="str">
        <f t="shared" si="36"/>
        <v>تیمور اسماعیلزاده</v>
      </c>
      <c r="G224" s="107" t="str">
        <f t="shared" si="37"/>
        <v>25ع255 ایران 53</v>
      </c>
      <c r="H224" s="107" t="str">
        <f t="shared" si="38"/>
        <v>تیمور اسماعیلزاده</v>
      </c>
      <c r="I224" s="107">
        <v>1200</v>
      </c>
      <c r="J224" s="107"/>
      <c r="K224" s="107" t="s">
        <v>452</v>
      </c>
      <c r="L224" s="107" t="s">
        <v>393</v>
      </c>
      <c r="M224" s="108">
        <v>24907</v>
      </c>
      <c r="N224" s="107">
        <v>18</v>
      </c>
      <c r="O224" s="108"/>
      <c r="P224" s="107"/>
      <c r="Q224" s="107"/>
      <c r="R224" s="107"/>
      <c r="S224" s="107"/>
      <c r="T224" s="107"/>
      <c r="U224" s="108"/>
      <c r="V224" s="108"/>
      <c r="W224" s="108"/>
      <c r="X224" s="108"/>
      <c r="Y224" s="108">
        <f t="shared" si="39"/>
        <v>448326</v>
      </c>
      <c r="Z224" s="106">
        <f t="shared" si="41"/>
        <v>18</v>
      </c>
      <c r="AA224" s="107">
        <v>1200</v>
      </c>
      <c r="AB224" s="107">
        <v>1222</v>
      </c>
      <c r="AC224" s="107"/>
      <c r="AD224" s="107">
        <v>1000</v>
      </c>
      <c r="AE224" s="107" t="s">
        <v>445</v>
      </c>
      <c r="AF224" s="107"/>
      <c r="AG224" s="107"/>
      <c r="AH224" s="120">
        <v>0.86111111111111116</v>
      </c>
      <c r="AI224" s="120">
        <v>1.1569444444444446</v>
      </c>
      <c r="AJ224" s="120"/>
      <c r="AK224" s="120"/>
      <c r="AL224" s="120">
        <f t="shared" si="42"/>
        <v>0.29583333333333339</v>
      </c>
      <c r="AM224" s="120">
        <f t="shared" si="43"/>
        <v>63144.507042253506</v>
      </c>
      <c r="AN224" s="338">
        <f t="shared" si="44"/>
        <v>2.535211267605634</v>
      </c>
      <c r="AO224" s="107"/>
    </row>
    <row r="225" spans="2:41" ht="19.5" x14ac:dyDescent="0.25">
      <c r="B225" s="94">
        <v>17</v>
      </c>
      <c r="C225" s="111" t="s">
        <v>38</v>
      </c>
      <c r="D225" s="107"/>
      <c r="E225" s="107" t="str">
        <f t="shared" si="35"/>
        <v/>
      </c>
      <c r="F225" s="107" t="str">
        <f t="shared" si="36"/>
        <v/>
      </c>
      <c r="G225" s="107" t="str">
        <f t="shared" si="37"/>
        <v/>
      </c>
      <c r="H225" s="107" t="str">
        <f t="shared" si="38"/>
        <v/>
      </c>
      <c r="I225" s="107"/>
      <c r="J225" s="107"/>
      <c r="K225" s="107"/>
      <c r="L225" s="107"/>
      <c r="M225" s="108"/>
      <c r="N225" s="107"/>
      <c r="O225" s="108"/>
      <c r="P225" s="107"/>
      <c r="Q225" s="107"/>
      <c r="R225" s="107"/>
      <c r="S225" s="107"/>
      <c r="T225" s="107"/>
      <c r="U225" s="108"/>
      <c r="V225" s="108"/>
      <c r="W225" s="108"/>
      <c r="X225" s="108"/>
      <c r="Y225" s="108">
        <f t="shared" si="39"/>
        <v>0</v>
      </c>
      <c r="Z225" s="106">
        <f t="shared" si="41"/>
        <v>0</v>
      </c>
      <c r="AA225" s="107"/>
      <c r="AB225" s="107"/>
      <c r="AC225" s="107"/>
      <c r="AD225" s="107"/>
      <c r="AE225" s="107"/>
      <c r="AF225" s="107"/>
      <c r="AG225" s="107"/>
      <c r="AH225" s="120"/>
      <c r="AI225" s="120"/>
      <c r="AJ225" s="120"/>
      <c r="AK225" s="120"/>
      <c r="AL225" s="120"/>
      <c r="AM225" s="120" t="e">
        <f t="shared" si="43"/>
        <v>#DIV/0!</v>
      </c>
      <c r="AN225" s="338" t="e">
        <f t="shared" si="44"/>
        <v>#DIV/0!</v>
      </c>
      <c r="AO225" s="107"/>
    </row>
    <row r="226" spans="2:41" ht="19.5" x14ac:dyDescent="0.25">
      <c r="B226" s="94">
        <v>18</v>
      </c>
      <c r="C226" s="111" t="s">
        <v>38</v>
      </c>
      <c r="D226" s="121">
        <v>14</v>
      </c>
      <c r="E226" s="121" t="str">
        <f t="shared" si="35"/>
        <v>مایلز11</v>
      </c>
      <c r="F226" s="121" t="str">
        <f t="shared" si="36"/>
        <v>زنده روح</v>
      </c>
      <c r="G226" s="121" t="str">
        <f t="shared" si="37"/>
        <v>25ع255 ایران 35</v>
      </c>
      <c r="H226" s="121" t="str">
        <f t="shared" si="38"/>
        <v>زنده روح</v>
      </c>
      <c r="I226" s="121">
        <v>1180</v>
      </c>
      <c r="J226" s="121"/>
      <c r="K226" s="121" t="s">
        <v>496</v>
      </c>
      <c r="L226" s="121" t="s">
        <v>394</v>
      </c>
      <c r="M226" s="122">
        <v>27271</v>
      </c>
      <c r="N226" s="121">
        <v>21</v>
      </c>
      <c r="O226" s="122"/>
      <c r="P226" s="121"/>
      <c r="Q226" s="121"/>
      <c r="R226" s="121"/>
      <c r="S226" s="121"/>
      <c r="T226" s="121"/>
      <c r="U226" s="122"/>
      <c r="V226" s="122"/>
      <c r="W226" s="122"/>
      <c r="X226" s="122"/>
      <c r="Y226" s="122">
        <f t="shared" si="39"/>
        <v>572691</v>
      </c>
      <c r="Z226" s="106">
        <f t="shared" si="41"/>
        <v>21</v>
      </c>
      <c r="AA226" s="121">
        <v>1180</v>
      </c>
      <c r="AB226" s="121">
        <v>1222</v>
      </c>
      <c r="AC226" s="121"/>
      <c r="AD226" s="121">
        <v>1600</v>
      </c>
      <c r="AE226" s="121" t="s">
        <v>445</v>
      </c>
      <c r="AF226" s="121"/>
      <c r="AG226" s="121">
        <f>AF226/Y226</f>
        <v>0</v>
      </c>
      <c r="AH226" s="123">
        <v>0.84027777777777779</v>
      </c>
      <c r="AI226" s="123">
        <v>1.1513888888888888</v>
      </c>
      <c r="AJ226" s="123"/>
      <c r="AK226" s="123">
        <v>4.1666666666666664E-2</v>
      </c>
      <c r="AL226" s="123">
        <f t="shared" si="42"/>
        <v>0.26944444444444432</v>
      </c>
      <c r="AM226" s="123" t="e">
        <f>IF(AL231&gt;1,Y231/AL231,Y231/(AL231*24))</f>
        <v>#DIV/0!</v>
      </c>
      <c r="AN226" s="354">
        <f t="shared" si="44"/>
        <v>3.2474226804123711</v>
      </c>
      <c r="AO226" s="228"/>
    </row>
    <row r="227" spans="2:41" ht="19.5" x14ac:dyDescent="0.25">
      <c r="B227" s="94">
        <v>19</v>
      </c>
      <c r="C227" s="111" t="s">
        <v>38</v>
      </c>
      <c r="D227" s="121">
        <v>76</v>
      </c>
      <c r="E227" s="121" t="str">
        <f t="shared" si="35"/>
        <v>مایلز71</v>
      </c>
      <c r="F227" s="121" t="str">
        <f t="shared" si="36"/>
        <v>یحیی زنده روح</v>
      </c>
      <c r="G227" s="121" t="str">
        <f t="shared" si="37"/>
        <v>25ع255 ایران 95</v>
      </c>
      <c r="H227" s="121" t="str">
        <f t="shared" si="38"/>
        <v>یحیی زنده روح</v>
      </c>
      <c r="I227" s="121">
        <v>1180</v>
      </c>
      <c r="J227" s="121"/>
      <c r="K227" s="121" t="s">
        <v>496</v>
      </c>
      <c r="L227" s="121" t="s">
        <v>394</v>
      </c>
      <c r="M227" s="122">
        <v>25438</v>
      </c>
      <c r="N227" s="121">
        <v>21</v>
      </c>
      <c r="O227" s="122"/>
      <c r="P227" s="121"/>
      <c r="Q227" s="121"/>
      <c r="R227" s="121"/>
      <c r="S227" s="121"/>
      <c r="T227" s="121"/>
      <c r="U227" s="122"/>
      <c r="V227" s="122"/>
      <c r="W227" s="122"/>
      <c r="X227" s="122"/>
      <c r="Y227" s="122">
        <f t="shared" si="39"/>
        <v>534198</v>
      </c>
      <c r="Z227" s="248">
        <f t="shared" si="41"/>
        <v>21</v>
      </c>
      <c r="AA227" s="121">
        <v>1180</v>
      </c>
      <c r="AB227" s="121">
        <v>1222</v>
      </c>
      <c r="AC227" s="121"/>
      <c r="AD227" s="121">
        <v>1600</v>
      </c>
      <c r="AE227" s="121" t="s">
        <v>445</v>
      </c>
      <c r="AF227" s="121"/>
      <c r="AG227" s="121"/>
      <c r="AH227" s="123">
        <v>0.84652777777777777</v>
      </c>
      <c r="AI227" s="123">
        <v>1.1548611111111111</v>
      </c>
      <c r="AJ227" s="123"/>
      <c r="AK227" s="123">
        <v>4.1666666666666664E-2</v>
      </c>
      <c r="AL227" s="123">
        <f t="shared" si="42"/>
        <v>0.26666666666666666</v>
      </c>
      <c r="AM227" s="123">
        <f t="shared" si="43"/>
        <v>83468.4375</v>
      </c>
      <c r="AN227" s="354">
        <f t="shared" si="44"/>
        <v>3.28125</v>
      </c>
      <c r="AO227" s="228"/>
    </row>
    <row r="228" spans="2:41" ht="19.5" x14ac:dyDescent="0.25">
      <c r="B228" s="94">
        <v>20</v>
      </c>
      <c r="C228" s="111" t="s">
        <v>38</v>
      </c>
      <c r="D228" s="121">
        <v>28</v>
      </c>
      <c r="E228" s="121" t="str">
        <f t="shared" si="35"/>
        <v>مایلز24</v>
      </c>
      <c r="F228" s="121" t="str">
        <f t="shared" si="36"/>
        <v>تیمور اسماعیلزاده</v>
      </c>
      <c r="G228" s="121" t="str">
        <f t="shared" si="37"/>
        <v>25ع255 ایران 48</v>
      </c>
      <c r="H228" s="121" t="str">
        <f t="shared" si="38"/>
        <v>تیمور اسماعیلزاده</v>
      </c>
      <c r="I228" s="121">
        <v>1180</v>
      </c>
      <c r="J228" s="121"/>
      <c r="K228" s="121" t="s">
        <v>496</v>
      </c>
      <c r="L228" s="121" t="s">
        <v>394</v>
      </c>
      <c r="M228" s="121">
        <v>28722</v>
      </c>
      <c r="N228" s="121">
        <v>8</v>
      </c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2">
        <f t="shared" si="39"/>
        <v>229776</v>
      </c>
      <c r="Z228" s="248">
        <f t="shared" si="41"/>
        <v>8</v>
      </c>
      <c r="AA228" s="121">
        <v>1180</v>
      </c>
      <c r="AB228" s="121">
        <v>1222</v>
      </c>
      <c r="AC228" s="121"/>
      <c r="AD228" s="121">
        <v>1600</v>
      </c>
      <c r="AE228" s="121" t="s">
        <v>445</v>
      </c>
      <c r="AF228" s="121"/>
      <c r="AG228" s="121">
        <f>AF228/Y228</f>
        <v>0</v>
      </c>
      <c r="AH228" s="123">
        <v>0.85555555555555551</v>
      </c>
      <c r="AI228" s="123">
        <v>1.0083333333333333</v>
      </c>
      <c r="AJ228" s="123"/>
      <c r="AK228" s="123">
        <v>4.1666666666666664E-2</v>
      </c>
      <c r="AL228" s="123">
        <f t="shared" si="42"/>
        <v>0.11111111111111113</v>
      </c>
      <c r="AM228" s="123">
        <f t="shared" si="43"/>
        <v>86165.999999999985</v>
      </c>
      <c r="AN228" s="354">
        <f t="shared" si="44"/>
        <v>3</v>
      </c>
      <c r="AO228" s="228"/>
    </row>
    <row r="229" spans="2:41" ht="19.5" x14ac:dyDescent="0.25">
      <c r="B229" s="94">
        <v>21</v>
      </c>
      <c r="C229" s="111" t="s">
        <v>38</v>
      </c>
      <c r="D229" s="121">
        <v>44</v>
      </c>
      <c r="E229" s="121" t="str">
        <f>IFERROR(VLOOKUP(D229,kamiyon,2,0),"")</f>
        <v>مایلز40</v>
      </c>
      <c r="F229" s="121" t="str">
        <f t="shared" si="36"/>
        <v>تیمور اسماعیلزاده</v>
      </c>
      <c r="G229" s="121" t="str">
        <f t="shared" si="37"/>
        <v>25ع255 ایران 64</v>
      </c>
      <c r="H229" s="121" t="str">
        <f t="shared" si="38"/>
        <v>تیمور اسماعیلزاده</v>
      </c>
      <c r="I229" s="121">
        <v>1180</v>
      </c>
      <c r="J229" s="121"/>
      <c r="K229" s="121" t="s">
        <v>496</v>
      </c>
      <c r="L229" s="121" t="s">
        <v>394</v>
      </c>
      <c r="M229" s="122">
        <v>22923</v>
      </c>
      <c r="N229" s="121">
        <v>7</v>
      </c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2">
        <f t="shared" si="39"/>
        <v>160461</v>
      </c>
      <c r="Z229" s="220">
        <f t="shared" si="41"/>
        <v>7</v>
      </c>
      <c r="AA229" s="121">
        <v>1180</v>
      </c>
      <c r="AB229" s="121">
        <v>1222</v>
      </c>
      <c r="AC229" s="121"/>
      <c r="AD229" s="121">
        <v>1600</v>
      </c>
      <c r="AE229" s="121" t="s">
        <v>445</v>
      </c>
      <c r="AF229" s="121"/>
      <c r="AG229" s="121"/>
      <c r="AH229" s="123">
        <v>1.0541666666666667</v>
      </c>
      <c r="AI229" s="123">
        <v>1.1430555555555555</v>
      </c>
      <c r="AJ229" s="123"/>
      <c r="AK229" s="123">
        <v>8.3333333333333301E-2</v>
      </c>
      <c r="AL229" s="123">
        <f t="shared" ref="AL229" si="45">SUM(AI229-AH229)-(AK229+AJ229)</f>
        <v>5.5555555555554942E-3</v>
      </c>
      <c r="AM229" s="123">
        <f t="shared" si="43"/>
        <v>1203457.5000000133</v>
      </c>
      <c r="AN229" s="354">
        <f t="shared" si="44"/>
        <v>52.5</v>
      </c>
      <c r="AO229" s="228"/>
    </row>
    <row r="230" spans="2:41" ht="19.5" x14ac:dyDescent="0.25">
      <c r="B230" s="94">
        <v>22</v>
      </c>
      <c r="C230" s="111" t="s">
        <v>38</v>
      </c>
      <c r="D230" s="121">
        <v>63</v>
      </c>
      <c r="E230" s="121" t="str">
        <f t="shared" si="35"/>
        <v>مایلز59</v>
      </c>
      <c r="F230" s="121" t="str">
        <f t="shared" si="36"/>
        <v>تیمور اسماعیلزاده</v>
      </c>
      <c r="G230" s="121" t="str">
        <f t="shared" si="37"/>
        <v>25ع255 ایران 83</v>
      </c>
      <c r="H230" s="121" t="str">
        <f t="shared" si="38"/>
        <v>تیمور اسماعیلزاده</v>
      </c>
      <c r="I230" s="121">
        <v>1180</v>
      </c>
      <c r="J230" s="121"/>
      <c r="K230" s="121" t="s">
        <v>496</v>
      </c>
      <c r="L230" s="121" t="s">
        <v>394</v>
      </c>
      <c r="M230" s="122">
        <v>24800</v>
      </c>
      <c r="N230" s="121">
        <v>7</v>
      </c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2">
        <f t="shared" si="39"/>
        <v>173600</v>
      </c>
      <c r="Z230" s="288">
        <f t="shared" si="41"/>
        <v>7</v>
      </c>
      <c r="AA230" s="121">
        <v>1180</v>
      </c>
      <c r="AB230" s="121">
        <v>1222</v>
      </c>
      <c r="AC230" s="121"/>
      <c r="AD230" s="121">
        <v>1600</v>
      </c>
      <c r="AE230" s="121" t="s">
        <v>445</v>
      </c>
      <c r="AF230" s="121"/>
      <c r="AG230" s="121"/>
      <c r="AH230" s="123">
        <v>1.0569444444444445</v>
      </c>
      <c r="AI230" s="123">
        <v>1.1465277777777778</v>
      </c>
      <c r="AJ230" s="123"/>
      <c r="AK230" s="123"/>
      <c r="AL230" s="123"/>
      <c r="AM230" s="123" t="e">
        <f t="shared" si="43"/>
        <v>#DIV/0!</v>
      </c>
      <c r="AN230" s="354" t="e">
        <f t="shared" si="44"/>
        <v>#DIV/0!</v>
      </c>
      <c r="AO230" s="228"/>
    </row>
    <row r="231" spans="2:41" ht="19.5" x14ac:dyDescent="0.25">
      <c r="B231" s="94">
        <v>23</v>
      </c>
      <c r="C231" s="111" t="s">
        <v>38</v>
      </c>
      <c r="D231" s="121"/>
      <c r="E231" s="121" t="str">
        <f t="shared" si="35"/>
        <v/>
      </c>
      <c r="F231" s="121" t="str">
        <f t="shared" si="36"/>
        <v/>
      </c>
      <c r="G231" s="121" t="str">
        <f t="shared" si="37"/>
        <v/>
      </c>
      <c r="H231" s="121" t="str">
        <f t="shared" si="38"/>
        <v/>
      </c>
      <c r="I231" s="121"/>
      <c r="J231" s="121"/>
      <c r="K231" s="121"/>
      <c r="L231" s="121"/>
      <c r="M231" s="122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2"/>
      <c r="Z231" s="288">
        <f t="shared" si="41"/>
        <v>0</v>
      </c>
      <c r="AA231" s="121"/>
      <c r="AB231" s="121"/>
      <c r="AC231" s="121"/>
      <c r="AD231" s="121"/>
      <c r="AE231" s="121"/>
      <c r="AF231" s="121"/>
      <c r="AG231" s="121"/>
      <c r="AH231" s="123"/>
      <c r="AI231" s="123"/>
      <c r="AJ231" s="123"/>
      <c r="AK231" s="123"/>
      <c r="AL231" s="123"/>
      <c r="AN231" s="354" t="e">
        <f t="shared" si="44"/>
        <v>#DIV/0!</v>
      </c>
      <c r="AO231" s="228"/>
    </row>
    <row r="232" spans="2:41" ht="19.5" x14ac:dyDescent="0.25">
      <c r="B232" s="94">
        <v>24</v>
      </c>
      <c r="C232" s="124"/>
      <c r="D232" s="124"/>
      <c r="E232" s="124"/>
      <c r="F232" s="124"/>
      <c r="G232" s="124"/>
      <c r="H232" s="124"/>
      <c r="I232" s="124"/>
      <c r="J232" s="124"/>
      <c r="K232" s="124"/>
      <c r="L232" s="124"/>
      <c r="M232" s="126"/>
      <c r="N232" s="124"/>
      <c r="O232" s="124"/>
      <c r="P232" s="124"/>
      <c r="Q232" s="124"/>
      <c r="R232" s="124"/>
      <c r="S232" s="124"/>
      <c r="T232" s="124"/>
      <c r="U232" s="124"/>
      <c r="V232" s="124"/>
      <c r="W232" s="124"/>
      <c r="X232" s="124"/>
      <c r="Y232" s="126">
        <f t="shared" si="39"/>
        <v>0</v>
      </c>
      <c r="Z232" s="287">
        <f t="shared" si="41"/>
        <v>0</v>
      </c>
      <c r="AA232" s="124"/>
      <c r="AB232" s="124"/>
      <c r="AC232" s="124"/>
      <c r="AD232" s="124">
        <f t="shared" ref="AC232:AD258" si="46">AB232-AA232</f>
        <v>0</v>
      </c>
      <c r="AE232" s="124"/>
      <c r="AF232" s="124"/>
      <c r="AG232" s="124"/>
      <c r="AH232" s="125"/>
      <c r="AI232" s="125"/>
      <c r="AJ232" s="125"/>
      <c r="AK232" s="125"/>
      <c r="AL232" s="125"/>
      <c r="AM232" s="125"/>
      <c r="AN232" s="355" t="e">
        <f t="shared" si="44"/>
        <v>#DIV/0!</v>
      </c>
      <c r="AO232" s="124"/>
    </row>
    <row r="233" spans="2:41" ht="19.5" hidden="1" outlineLevel="1" x14ac:dyDescent="0.25">
      <c r="B233" s="94">
        <v>25</v>
      </c>
      <c r="C233" s="94" t="s">
        <v>38</v>
      </c>
      <c r="D233" s="3">
        <v>17</v>
      </c>
      <c r="E233" s="3" t="str">
        <f t="shared" si="35"/>
        <v>مایلز14</v>
      </c>
      <c r="F233" s="3" t="str">
        <f t="shared" si="36"/>
        <v>رحمت یعقوبی</v>
      </c>
      <c r="G233" s="3" t="str">
        <f t="shared" si="37"/>
        <v>25ع255 ایران 38</v>
      </c>
      <c r="H233" s="3" t="str">
        <f t="shared" si="38"/>
        <v>رحمت یعقوبی</v>
      </c>
      <c r="I233" s="94"/>
      <c r="J233" s="94"/>
      <c r="K233" s="94" t="s">
        <v>63</v>
      </c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230">
        <f t="shared" si="41"/>
        <v>0</v>
      </c>
      <c r="AA233" s="94"/>
      <c r="AB233" s="94"/>
      <c r="AC233" s="94"/>
      <c r="AD233" s="94">
        <f t="shared" si="46"/>
        <v>0</v>
      </c>
      <c r="AE233" s="94"/>
      <c r="AF233" s="4"/>
      <c r="AG233" s="4" t="e">
        <f t="shared" ref="AG233:AG253" si="47">AF233/Y233</f>
        <v>#DIV/0!</v>
      </c>
      <c r="AH233" s="90">
        <v>0.33333333333333331</v>
      </c>
      <c r="AI233" s="90">
        <v>0.79166666666666663</v>
      </c>
      <c r="AJ233" s="90">
        <v>8.3333333333333329E-2</v>
      </c>
      <c r="AK233" s="90">
        <v>4.1666666666666664E-2</v>
      </c>
      <c r="AL233" s="90">
        <f t="shared" si="42"/>
        <v>0.33333333333333331</v>
      </c>
      <c r="AM233" s="90">
        <f t="shared" ref="AM233:AM253" si="48">(Y233/AL233)</f>
        <v>0</v>
      </c>
      <c r="AN233" s="90">
        <f t="shared" ref="AN233:AN253" si="49">(SUM(P233:T233,N233))/(AL233)</f>
        <v>0</v>
      </c>
      <c r="AO233" s="4"/>
    </row>
    <row r="234" spans="2:41" ht="19.5" hidden="1" outlineLevel="1" x14ac:dyDescent="0.25">
      <c r="B234" s="94">
        <v>26</v>
      </c>
      <c r="C234" s="94" t="s">
        <v>38</v>
      </c>
      <c r="D234" s="3">
        <v>17</v>
      </c>
      <c r="E234" s="3" t="str">
        <f t="shared" si="35"/>
        <v>مایلز14</v>
      </c>
      <c r="F234" s="3" t="str">
        <f t="shared" si="36"/>
        <v>رحمت یعقوبی</v>
      </c>
      <c r="G234" s="3" t="str">
        <f t="shared" si="37"/>
        <v>25ع255 ایران 38</v>
      </c>
      <c r="H234" s="3" t="str">
        <f t="shared" si="38"/>
        <v>رحمت یعقوبی</v>
      </c>
      <c r="I234" s="94"/>
      <c r="J234" s="94"/>
      <c r="K234" s="94" t="s">
        <v>63</v>
      </c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230">
        <f t="shared" si="41"/>
        <v>0</v>
      </c>
      <c r="AA234" s="94"/>
      <c r="AB234" s="94"/>
      <c r="AC234" s="94"/>
      <c r="AD234" s="94">
        <f t="shared" si="46"/>
        <v>0</v>
      </c>
      <c r="AE234" s="94"/>
      <c r="AF234" s="4"/>
      <c r="AG234" s="4" t="e">
        <f t="shared" si="47"/>
        <v>#DIV/0!</v>
      </c>
      <c r="AH234" s="90">
        <v>0.33333333333333331</v>
      </c>
      <c r="AI234" s="90">
        <v>0.79166666666666663</v>
      </c>
      <c r="AJ234" s="90">
        <v>8.3333333333333329E-2</v>
      </c>
      <c r="AK234" s="90">
        <v>4.1666666666666664E-2</v>
      </c>
      <c r="AL234" s="90">
        <f t="shared" si="42"/>
        <v>0.33333333333333331</v>
      </c>
      <c r="AM234" s="90">
        <f t="shared" si="48"/>
        <v>0</v>
      </c>
      <c r="AN234" s="90">
        <f t="shared" si="49"/>
        <v>0</v>
      </c>
      <c r="AO234" s="4"/>
    </row>
    <row r="235" spans="2:41" ht="19.5" hidden="1" outlineLevel="1" x14ac:dyDescent="0.25">
      <c r="B235" s="94">
        <v>27</v>
      </c>
      <c r="C235" s="94" t="s">
        <v>38</v>
      </c>
      <c r="D235" s="3">
        <v>17</v>
      </c>
      <c r="E235" s="3" t="str">
        <f t="shared" si="35"/>
        <v>مایلز14</v>
      </c>
      <c r="F235" s="3" t="str">
        <f t="shared" si="36"/>
        <v>رحمت یعقوبی</v>
      </c>
      <c r="G235" s="3" t="str">
        <f t="shared" si="37"/>
        <v>25ع255 ایران 38</v>
      </c>
      <c r="H235" s="3" t="str">
        <f t="shared" si="38"/>
        <v>رحمت یعقوبی</v>
      </c>
      <c r="I235" s="94"/>
      <c r="J235" s="94"/>
      <c r="K235" s="94" t="s">
        <v>63</v>
      </c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230">
        <f t="shared" si="41"/>
        <v>0</v>
      </c>
      <c r="AA235" s="94"/>
      <c r="AB235" s="94"/>
      <c r="AC235" s="94"/>
      <c r="AD235" s="94">
        <f t="shared" si="46"/>
        <v>0</v>
      </c>
      <c r="AE235" s="94"/>
      <c r="AF235" s="4"/>
      <c r="AG235" s="4" t="e">
        <f t="shared" si="47"/>
        <v>#DIV/0!</v>
      </c>
      <c r="AH235" s="90">
        <v>0.33333333333333331</v>
      </c>
      <c r="AI235" s="90">
        <v>0.79166666666666663</v>
      </c>
      <c r="AJ235" s="90">
        <v>8.3333333333333329E-2</v>
      </c>
      <c r="AK235" s="90">
        <v>4.1666666666666664E-2</v>
      </c>
      <c r="AL235" s="90">
        <f t="shared" si="42"/>
        <v>0.33333333333333331</v>
      </c>
      <c r="AM235" s="90">
        <f t="shared" si="48"/>
        <v>0</v>
      </c>
      <c r="AN235" s="90">
        <f t="shared" si="49"/>
        <v>0</v>
      </c>
      <c r="AO235" s="4"/>
    </row>
    <row r="236" spans="2:41" ht="19.5" hidden="1" outlineLevel="1" x14ac:dyDescent="0.25">
      <c r="B236" s="94">
        <v>28</v>
      </c>
      <c r="C236" s="94" t="s">
        <v>38</v>
      </c>
      <c r="D236" s="3">
        <v>17</v>
      </c>
      <c r="E236" s="3" t="str">
        <f t="shared" si="35"/>
        <v>مایلز14</v>
      </c>
      <c r="F236" s="3" t="str">
        <f t="shared" si="36"/>
        <v>رحمت یعقوبی</v>
      </c>
      <c r="G236" s="3" t="str">
        <f t="shared" si="37"/>
        <v>25ع255 ایران 38</v>
      </c>
      <c r="H236" s="3" t="str">
        <f t="shared" si="38"/>
        <v>رحمت یعقوبی</v>
      </c>
      <c r="I236" s="94"/>
      <c r="J236" s="94"/>
      <c r="K236" s="94" t="s">
        <v>63</v>
      </c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208">
        <f t="shared" si="41"/>
        <v>0</v>
      </c>
      <c r="AA236" s="94"/>
      <c r="AB236" s="94"/>
      <c r="AC236" s="94"/>
      <c r="AD236" s="94">
        <f t="shared" si="46"/>
        <v>0</v>
      </c>
      <c r="AE236" s="94"/>
      <c r="AF236" s="4"/>
      <c r="AG236" s="4" t="e">
        <f t="shared" si="47"/>
        <v>#DIV/0!</v>
      </c>
      <c r="AH236" s="90">
        <v>0.33333333333333331</v>
      </c>
      <c r="AI236" s="90">
        <v>0.79166666666666663</v>
      </c>
      <c r="AJ236" s="90">
        <v>8.3333333333333329E-2</v>
      </c>
      <c r="AK236" s="90">
        <v>4.1666666666666664E-2</v>
      </c>
      <c r="AL236" s="90">
        <f t="shared" si="42"/>
        <v>0.33333333333333331</v>
      </c>
      <c r="AM236" s="90">
        <f t="shared" si="48"/>
        <v>0</v>
      </c>
      <c r="AN236" s="90">
        <f t="shared" si="49"/>
        <v>0</v>
      </c>
      <c r="AO236" s="4"/>
    </row>
    <row r="237" spans="2:41" ht="19.5" hidden="1" outlineLevel="1" x14ac:dyDescent="0.25">
      <c r="B237" s="94">
        <v>29</v>
      </c>
      <c r="C237" s="94" t="s">
        <v>38</v>
      </c>
      <c r="D237" s="3">
        <v>17</v>
      </c>
      <c r="E237" s="3" t="str">
        <f t="shared" si="35"/>
        <v>مایلز14</v>
      </c>
      <c r="F237" s="3" t="str">
        <f t="shared" si="36"/>
        <v>رحمت یعقوبی</v>
      </c>
      <c r="G237" s="3" t="str">
        <f t="shared" si="37"/>
        <v>25ع255 ایران 38</v>
      </c>
      <c r="H237" s="3" t="str">
        <f t="shared" si="38"/>
        <v>رحمت یعقوبی</v>
      </c>
      <c r="I237" s="94"/>
      <c r="J237" s="94"/>
      <c r="K237" s="94" t="s">
        <v>63</v>
      </c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208">
        <f t="shared" si="41"/>
        <v>0</v>
      </c>
      <c r="AA237" s="94"/>
      <c r="AB237" s="94"/>
      <c r="AC237" s="94"/>
      <c r="AD237" s="94">
        <f t="shared" si="46"/>
        <v>0</v>
      </c>
      <c r="AE237" s="94"/>
      <c r="AF237" s="4"/>
      <c r="AG237" s="4" t="e">
        <f t="shared" si="47"/>
        <v>#DIV/0!</v>
      </c>
      <c r="AH237" s="90">
        <v>0.33333333333333331</v>
      </c>
      <c r="AI237" s="90">
        <v>0.79166666666666663</v>
      </c>
      <c r="AJ237" s="90">
        <v>8.3333333333333329E-2</v>
      </c>
      <c r="AK237" s="90">
        <v>4.1666666666666664E-2</v>
      </c>
      <c r="AL237" s="90">
        <f t="shared" si="42"/>
        <v>0.33333333333333331</v>
      </c>
      <c r="AM237" s="90">
        <f t="shared" si="48"/>
        <v>0</v>
      </c>
      <c r="AN237" s="90">
        <f t="shared" si="49"/>
        <v>0</v>
      </c>
      <c r="AO237" s="4"/>
    </row>
    <row r="238" spans="2:41" ht="19.5" hidden="1" outlineLevel="1" x14ac:dyDescent="0.25">
      <c r="B238" s="94">
        <v>30</v>
      </c>
      <c r="C238" s="94" t="s">
        <v>38</v>
      </c>
      <c r="D238" s="3">
        <v>17</v>
      </c>
      <c r="E238" s="3" t="str">
        <f t="shared" si="35"/>
        <v>مایلز14</v>
      </c>
      <c r="F238" s="3" t="str">
        <f t="shared" si="36"/>
        <v>رحمت یعقوبی</v>
      </c>
      <c r="G238" s="3" t="str">
        <f t="shared" si="37"/>
        <v>25ع255 ایران 38</v>
      </c>
      <c r="H238" s="3" t="str">
        <f t="shared" si="38"/>
        <v>رحمت یعقوبی</v>
      </c>
      <c r="I238" s="94"/>
      <c r="J238" s="94"/>
      <c r="K238" s="94" t="s">
        <v>63</v>
      </c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208">
        <f t="shared" si="41"/>
        <v>0</v>
      </c>
      <c r="AA238" s="94"/>
      <c r="AB238" s="94"/>
      <c r="AC238" s="94"/>
      <c r="AD238" s="94">
        <f t="shared" si="46"/>
        <v>0</v>
      </c>
      <c r="AE238" s="94"/>
      <c r="AF238" s="4"/>
      <c r="AG238" s="4" t="e">
        <f t="shared" si="47"/>
        <v>#DIV/0!</v>
      </c>
      <c r="AH238" s="90">
        <v>0.33333333333333331</v>
      </c>
      <c r="AI238" s="90">
        <v>0.79166666666666663</v>
      </c>
      <c r="AJ238" s="90">
        <v>8.3333333333333329E-2</v>
      </c>
      <c r="AK238" s="90">
        <v>4.1666666666666664E-2</v>
      </c>
      <c r="AL238" s="90">
        <f t="shared" si="42"/>
        <v>0.33333333333333331</v>
      </c>
      <c r="AM238" s="90">
        <f t="shared" si="48"/>
        <v>0</v>
      </c>
      <c r="AN238" s="90">
        <f t="shared" si="49"/>
        <v>0</v>
      </c>
      <c r="AO238" s="4"/>
    </row>
    <row r="239" spans="2:41" ht="19.5" hidden="1" outlineLevel="1" x14ac:dyDescent="0.25">
      <c r="B239" s="94">
        <v>31</v>
      </c>
      <c r="C239" s="94" t="s">
        <v>38</v>
      </c>
      <c r="D239" s="3">
        <v>17</v>
      </c>
      <c r="E239" s="3" t="str">
        <f t="shared" si="35"/>
        <v>مایلز14</v>
      </c>
      <c r="F239" s="3" t="str">
        <f t="shared" si="36"/>
        <v>رحمت یعقوبی</v>
      </c>
      <c r="G239" s="3" t="str">
        <f t="shared" si="37"/>
        <v>25ع255 ایران 38</v>
      </c>
      <c r="H239" s="3" t="str">
        <f t="shared" si="38"/>
        <v>رحمت یعقوبی</v>
      </c>
      <c r="I239" s="94"/>
      <c r="J239" s="94"/>
      <c r="K239" s="94" t="s">
        <v>63</v>
      </c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208">
        <f t="shared" si="41"/>
        <v>0</v>
      </c>
      <c r="AA239" s="94"/>
      <c r="AB239" s="94"/>
      <c r="AC239" s="94"/>
      <c r="AD239" s="94">
        <f t="shared" si="46"/>
        <v>0</v>
      </c>
      <c r="AE239" s="94"/>
      <c r="AF239" s="4"/>
      <c r="AG239" s="4" t="e">
        <f t="shared" si="47"/>
        <v>#DIV/0!</v>
      </c>
      <c r="AH239" s="90">
        <v>0.33333333333333331</v>
      </c>
      <c r="AI239" s="90">
        <v>0.79166666666666663</v>
      </c>
      <c r="AJ239" s="90">
        <v>8.3333333333333329E-2</v>
      </c>
      <c r="AK239" s="90">
        <v>4.1666666666666664E-2</v>
      </c>
      <c r="AL239" s="90">
        <f t="shared" si="42"/>
        <v>0.33333333333333331</v>
      </c>
      <c r="AM239" s="90">
        <f t="shared" si="48"/>
        <v>0</v>
      </c>
      <c r="AN239" s="90">
        <f t="shared" si="49"/>
        <v>0</v>
      </c>
      <c r="AO239" s="4"/>
    </row>
    <row r="240" spans="2:41" ht="19.5" hidden="1" outlineLevel="1" x14ac:dyDescent="0.25">
      <c r="B240" s="94">
        <v>32</v>
      </c>
      <c r="C240" s="94" t="s">
        <v>38</v>
      </c>
      <c r="D240" s="3">
        <v>17</v>
      </c>
      <c r="E240" s="3" t="str">
        <f t="shared" si="35"/>
        <v>مایلز14</v>
      </c>
      <c r="F240" s="3" t="str">
        <f t="shared" si="36"/>
        <v>رحمت یعقوبی</v>
      </c>
      <c r="G240" s="3" t="str">
        <f t="shared" si="37"/>
        <v>25ع255 ایران 38</v>
      </c>
      <c r="H240" s="3" t="str">
        <f t="shared" si="38"/>
        <v>رحمت یعقوبی</v>
      </c>
      <c r="I240" s="94"/>
      <c r="J240" s="94"/>
      <c r="K240" s="94" t="s">
        <v>63</v>
      </c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  <c r="X240" s="94"/>
      <c r="Y240" s="94"/>
      <c r="Z240" s="234">
        <f t="shared" si="41"/>
        <v>0</v>
      </c>
      <c r="AA240" s="94"/>
      <c r="AB240" s="94"/>
      <c r="AC240" s="94"/>
      <c r="AD240" s="94">
        <f t="shared" si="46"/>
        <v>0</v>
      </c>
      <c r="AE240" s="94"/>
      <c r="AF240" s="4"/>
      <c r="AG240" s="4" t="e">
        <f t="shared" si="47"/>
        <v>#DIV/0!</v>
      </c>
      <c r="AH240" s="90">
        <v>0.33333333333333331</v>
      </c>
      <c r="AI240" s="90">
        <v>0.79166666666666663</v>
      </c>
      <c r="AJ240" s="90">
        <v>8.3333333333333329E-2</v>
      </c>
      <c r="AK240" s="90">
        <v>4.1666666666666664E-2</v>
      </c>
      <c r="AL240" s="90">
        <f t="shared" si="42"/>
        <v>0.33333333333333331</v>
      </c>
      <c r="AM240" s="90">
        <f t="shared" si="48"/>
        <v>0</v>
      </c>
      <c r="AN240" s="90">
        <f t="shared" si="49"/>
        <v>0</v>
      </c>
      <c r="AO240" s="4"/>
    </row>
    <row r="241" spans="2:41" ht="19.5" hidden="1" outlineLevel="1" x14ac:dyDescent="0.25">
      <c r="B241" s="94">
        <v>33</v>
      </c>
      <c r="C241" s="94" t="s">
        <v>38</v>
      </c>
      <c r="D241" s="3">
        <v>17</v>
      </c>
      <c r="E241" s="3" t="str">
        <f t="shared" si="35"/>
        <v>مایلز14</v>
      </c>
      <c r="F241" s="3" t="str">
        <f t="shared" si="36"/>
        <v>رحمت یعقوبی</v>
      </c>
      <c r="G241" s="3" t="str">
        <f t="shared" si="37"/>
        <v>25ع255 ایران 38</v>
      </c>
      <c r="H241" s="3" t="str">
        <f t="shared" si="38"/>
        <v>رحمت یعقوبی</v>
      </c>
      <c r="I241" s="94"/>
      <c r="J241" s="94"/>
      <c r="K241" s="94" t="s">
        <v>63</v>
      </c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  <c r="X241" s="94"/>
      <c r="Y241" s="94"/>
      <c r="Z241" s="234">
        <f t="shared" si="41"/>
        <v>0</v>
      </c>
      <c r="AA241" s="94"/>
      <c r="AB241" s="94"/>
      <c r="AC241" s="94"/>
      <c r="AD241" s="94">
        <f t="shared" si="46"/>
        <v>0</v>
      </c>
      <c r="AE241" s="94"/>
      <c r="AF241" s="4"/>
      <c r="AG241" s="4" t="e">
        <f t="shared" si="47"/>
        <v>#DIV/0!</v>
      </c>
      <c r="AH241" s="90">
        <v>0.33333333333333331</v>
      </c>
      <c r="AI241" s="90">
        <v>0.79166666666666663</v>
      </c>
      <c r="AJ241" s="90">
        <v>8.3333333333333329E-2</v>
      </c>
      <c r="AK241" s="90">
        <v>4.1666666666666664E-2</v>
      </c>
      <c r="AL241" s="90">
        <f t="shared" si="42"/>
        <v>0.33333333333333331</v>
      </c>
      <c r="AM241" s="90">
        <f t="shared" si="48"/>
        <v>0</v>
      </c>
      <c r="AN241" s="90">
        <f t="shared" si="49"/>
        <v>0</v>
      </c>
      <c r="AO241" s="4"/>
    </row>
    <row r="242" spans="2:41" ht="19.5" hidden="1" outlineLevel="1" x14ac:dyDescent="0.25">
      <c r="B242" s="94">
        <v>34</v>
      </c>
      <c r="C242" s="94" t="s">
        <v>38</v>
      </c>
      <c r="D242" s="3">
        <v>17</v>
      </c>
      <c r="E242" s="3" t="str">
        <f t="shared" si="35"/>
        <v>مایلز14</v>
      </c>
      <c r="F242" s="3" t="str">
        <f t="shared" si="36"/>
        <v>رحمت یعقوبی</v>
      </c>
      <c r="G242" s="3" t="str">
        <f t="shared" si="37"/>
        <v>25ع255 ایران 38</v>
      </c>
      <c r="H242" s="3" t="str">
        <f t="shared" si="38"/>
        <v>رحمت یعقوبی</v>
      </c>
      <c r="I242" s="94"/>
      <c r="J242" s="94"/>
      <c r="K242" s="94" t="s">
        <v>63</v>
      </c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  <c r="X242" s="94"/>
      <c r="Y242" s="94"/>
      <c r="Z242" s="234">
        <f t="shared" si="41"/>
        <v>0</v>
      </c>
      <c r="AA242" s="94"/>
      <c r="AB242" s="94"/>
      <c r="AC242" s="94"/>
      <c r="AD242" s="94">
        <f t="shared" si="46"/>
        <v>0</v>
      </c>
      <c r="AE242" s="94"/>
      <c r="AF242" s="4"/>
      <c r="AG242" s="4" t="e">
        <f t="shared" si="47"/>
        <v>#DIV/0!</v>
      </c>
      <c r="AH242" s="90">
        <v>0.33333333333333331</v>
      </c>
      <c r="AI242" s="90">
        <v>0.79166666666666663</v>
      </c>
      <c r="AJ242" s="90">
        <v>8.3333333333333329E-2</v>
      </c>
      <c r="AK242" s="90">
        <v>4.1666666666666664E-2</v>
      </c>
      <c r="AL242" s="90">
        <f t="shared" si="42"/>
        <v>0.33333333333333331</v>
      </c>
      <c r="AM242" s="90">
        <f t="shared" si="48"/>
        <v>0</v>
      </c>
      <c r="AN242" s="90">
        <f t="shared" si="49"/>
        <v>0</v>
      </c>
      <c r="AO242" s="4"/>
    </row>
    <row r="243" spans="2:41" ht="19.5" hidden="1" outlineLevel="1" x14ac:dyDescent="0.25">
      <c r="B243" s="94">
        <v>35</v>
      </c>
      <c r="C243" s="94" t="s">
        <v>38</v>
      </c>
      <c r="D243" s="3">
        <v>17</v>
      </c>
      <c r="E243" s="3" t="str">
        <f t="shared" si="35"/>
        <v>مایلز14</v>
      </c>
      <c r="F243" s="3" t="str">
        <f t="shared" si="36"/>
        <v>رحمت یعقوبی</v>
      </c>
      <c r="G243" s="3" t="str">
        <f t="shared" si="37"/>
        <v>25ع255 ایران 38</v>
      </c>
      <c r="H243" s="3" t="str">
        <f t="shared" si="38"/>
        <v>رحمت یعقوبی</v>
      </c>
      <c r="I243" s="94"/>
      <c r="J243" s="94"/>
      <c r="K243" s="94" t="s">
        <v>63</v>
      </c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  <c r="X243" s="94"/>
      <c r="Y243" s="94"/>
      <c r="Z243" s="107">
        <f t="shared" si="41"/>
        <v>0</v>
      </c>
      <c r="AA243" s="94"/>
      <c r="AB243" s="94"/>
      <c r="AC243" s="94"/>
      <c r="AD243" s="94">
        <f t="shared" si="46"/>
        <v>0</v>
      </c>
      <c r="AE243" s="94"/>
      <c r="AF243" s="4"/>
      <c r="AG243" s="4" t="e">
        <f t="shared" si="47"/>
        <v>#DIV/0!</v>
      </c>
      <c r="AH243" s="90">
        <v>0.33333333333333331</v>
      </c>
      <c r="AI243" s="90">
        <v>0.79166666666666663</v>
      </c>
      <c r="AJ243" s="90">
        <v>8.3333333333333329E-2</v>
      </c>
      <c r="AK243" s="90">
        <v>4.1666666666666664E-2</v>
      </c>
      <c r="AL243" s="90">
        <f t="shared" si="42"/>
        <v>0.33333333333333331</v>
      </c>
      <c r="AM243" s="90">
        <f t="shared" si="48"/>
        <v>0</v>
      </c>
      <c r="AN243" s="90">
        <f t="shared" si="49"/>
        <v>0</v>
      </c>
      <c r="AO243" s="4"/>
    </row>
    <row r="244" spans="2:41" ht="19.5" hidden="1" outlineLevel="1" x14ac:dyDescent="0.25">
      <c r="B244" s="94">
        <v>36</v>
      </c>
      <c r="C244" s="94" t="s">
        <v>38</v>
      </c>
      <c r="D244" s="3">
        <v>17</v>
      </c>
      <c r="E244" s="3" t="str">
        <f t="shared" si="35"/>
        <v>مایلز14</v>
      </c>
      <c r="F244" s="3" t="str">
        <f t="shared" si="36"/>
        <v>رحمت یعقوبی</v>
      </c>
      <c r="G244" s="3" t="str">
        <f t="shared" si="37"/>
        <v>25ع255 ایران 38</v>
      </c>
      <c r="H244" s="3" t="str">
        <f t="shared" si="38"/>
        <v>رحمت یعقوبی</v>
      </c>
      <c r="I244" s="94"/>
      <c r="J244" s="94"/>
      <c r="K244" s="94" t="s">
        <v>63</v>
      </c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  <c r="X244" s="94"/>
      <c r="Y244" s="94"/>
      <c r="Z244" s="107">
        <f t="shared" si="41"/>
        <v>0</v>
      </c>
      <c r="AA244" s="94"/>
      <c r="AB244" s="94"/>
      <c r="AC244" s="94"/>
      <c r="AD244" s="94">
        <f t="shared" si="46"/>
        <v>0</v>
      </c>
      <c r="AE244" s="94"/>
      <c r="AF244" s="4"/>
      <c r="AG244" s="4" t="e">
        <f t="shared" si="47"/>
        <v>#DIV/0!</v>
      </c>
      <c r="AH244" s="90">
        <v>0.33333333333333331</v>
      </c>
      <c r="AI244" s="90">
        <v>0.79166666666666663</v>
      </c>
      <c r="AJ244" s="90">
        <v>8.3333333333333329E-2</v>
      </c>
      <c r="AK244" s="90">
        <v>4.1666666666666664E-2</v>
      </c>
      <c r="AL244" s="90">
        <f t="shared" si="42"/>
        <v>0.33333333333333331</v>
      </c>
      <c r="AM244" s="90">
        <f t="shared" si="48"/>
        <v>0</v>
      </c>
      <c r="AN244" s="90">
        <f t="shared" si="49"/>
        <v>0</v>
      </c>
      <c r="AO244" s="4"/>
    </row>
    <row r="245" spans="2:41" ht="19.5" hidden="1" outlineLevel="1" x14ac:dyDescent="0.25">
      <c r="B245" s="94">
        <v>37</v>
      </c>
      <c r="C245" s="94" t="s">
        <v>38</v>
      </c>
      <c r="D245" s="3">
        <v>17</v>
      </c>
      <c r="E245" s="3" t="str">
        <f t="shared" si="35"/>
        <v>مایلز14</v>
      </c>
      <c r="F245" s="3" t="str">
        <f t="shared" si="36"/>
        <v>رحمت یعقوبی</v>
      </c>
      <c r="G245" s="3" t="str">
        <f t="shared" si="37"/>
        <v>25ع255 ایران 38</v>
      </c>
      <c r="H245" s="3" t="str">
        <f t="shared" si="38"/>
        <v>رحمت یعقوبی</v>
      </c>
      <c r="I245" s="94"/>
      <c r="J245" s="94"/>
      <c r="K245" s="94" t="s">
        <v>63</v>
      </c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94"/>
      <c r="Z245" s="107">
        <f t="shared" si="41"/>
        <v>0</v>
      </c>
      <c r="AA245" s="94"/>
      <c r="AB245" s="94"/>
      <c r="AC245" s="94"/>
      <c r="AD245" s="94">
        <f t="shared" si="46"/>
        <v>0</v>
      </c>
      <c r="AE245" s="94"/>
      <c r="AF245" s="4"/>
      <c r="AG245" s="4" t="e">
        <f t="shared" si="47"/>
        <v>#DIV/0!</v>
      </c>
      <c r="AH245" s="90">
        <v>0.33333333333333331</v>
      </c>
      <c r="AI245" s="90">
        <v>0.79166666666666663</v>
      </c>
      <c r="AJ245" s="90">
        <v>8.3333333333333329E-2</v>
      </c>
      <c r="AK245" s="90">
        <v>4.1666666666666664E-2</v>
      </c>
      <c r="AL245" s="90">
        <f t="shared" si="42"/>
        <v>0.33333333333333331</v>
      </c>
      <c r="AM245" s="90">
        <f t="shared" si="48"/>
        <v>0</v>
      </c>
      <c r="AN245" s="90">
        <f t="shared" si="49"/>
        <v>0</v>
      </c>
      <c r="AO245" s="4"/>
    </row>
    <row r="246" spans="2:41" ht="19.5" hidden="1" outlineLevel="1" x14ac:dyDescent="0.25">
      <c r="B246" s="94">
        <v>38</v>
      </c>
      <c r="C246" s="94" t="s">
        <v>38</v>
      </c>
      <c r="D246" s="3">
        <v>17</v>
      </c>
      <c r="E246" s="3" t="str">
        <f t="shared" si="35"/>
        <v>مایلز14</v>
      </c>
      <c r="F246" s="3" t="str">
        <f t="shared" si="36"/>
        <v>رحمت یعقوبی</v>
      </c>
      <c r="G246" s="3" t="str">
        <f t="shared" si="37"/>
        <v>25ع255 ایران 38</v>
      </c>
      <c r="H246" s="3" t="str">
        <f t="shared" si="38"/>
        <v>رحمت یعقوبی</v>
      </c>
      <c r="I246" s="94"/>
      <c r="J246" s="94"/>
      <c r="K246" s="94" t="s">
        <v>63</v>
      </c>
      <c r="L246" s="94"/>
      <c r="M246" s="94"/>
      <c r="N246" s="94"/>
      <c r="O246" s="94"/>
      <c r="P246" s="94"/>
      <c r="Q246" s="94"/>
      <c r="R246" s="94"/>
      <c r="S246" s="94"/>
      <c r="T246" s="94"/>
      <c r="U246" s="94"/>
      <c r="V246" s="94"/>
      <c r="W246" s="94"/>
      <c r="X246" s="94"/>
      <c r="Y246" s="94"/>
      <c r="Z246" s="107">
        <f t="shared" si="41"/>
        <v>0</v>
      </c>
      <c r="AA246" s="94"/>
      <c r="AB246" s="94"/>
      <c r="AC246" s="94"/>
      <c r="AD246" s="94">
        <f t="shared" si="46"/>
        <v>0</v>
      </c>
      <c r="AE246" s="94"/>
      <c r="AF246" s="4"/>
      <c r="AG246" s="4" t="e">
        <f t="shared" si="47"/>
        <v>#DIV/0!</v>
      </c>
      <c r="AH246" s="90">
        <v>0.33333333333333331</v>
      </c>
      <c r="AI246" s="90">
        <v>0.79166666666666663</v>
      </c>
      <c r="AJ246" s="90">
        <v>8.3333333333333329E-2</v>
      </c>
      <c r="AK246" s="90">
        <v>4.1666666666666664E-2</v>
      </c>
      <c r="AL246" s="90">
        <f t="shared" si="42"/>
        <v>0.33333333333333331</v>
      </c>
      <c r="AM246" s="90">
        <f t="shared" si="48"/>
        <v>0</v>
      </c>
      <c r="AN246" s="90">
        <f t="shared" si="49"/>
        <v>0</v>
      </c>
      <c r="AO246" s="4"/>
    </row>
    <row r="247" spans="2:41" ht="19.5" hidden="1" outlineLevel="1" x14ac:dyDescent="0.25">
      <c r="B247" s="94">
        <v>39</v>
      </c>
      <c r="C247" s="94" t="s">
        <v>38</v>
      </c>
      <c r="D247" s="3">
        <v>17</v>
      </c>
      <c r="E247" s="3" t="str">
        <f t="shared" si="35"/>
        <v>مایلز14</v>
      </c>
      <c r="F247" s="3" t="str">
        <f t="shared" si="36"/>
        <v>رحمت یعقوبی</v>
      </c>
      <c r="G247" s="3" t="str">
        <f t="shared" si="37"/>
        <v>25ع255 ایران 38</v>
      </c>
      <c r="H247" s="3" t="str">
        <f t="shared" si="38"/>
        <v>رحمت یعقوبی</v>
      </c>
      <c r="I247" s="94"/>
      <c r="J247" s="94"/>
      <c r="K247" s="94" t="s">
        <v>63</v>
      </c>
      <c r="L247" s="94"/>
      <c r="M247" s="94"/>
      <c r="N247" s="94"/>
      <c r="O247" s="94"/>
      <c r="P247" s="94"/>
      <c r="Q247" s="94"/>
      <c r="R247" s="94"/>
      <c r="S247" s="94"/>
      <c r="T247" s="94"/>
      <c r="U247" s="94"/>
      <c r="V247" s="94"/>
      <c r="W247" s="94"/>
      <c r="X247" s="94"/>
      <c r="Y247" s="94"/>
      <c r="Z247" s="107">
        <f t="shared" si="41"/>
        <v>0</v>
      </c>
      <c r="AA247" s="94"/>
      <c r="AB247" s="94"/>
      <c r="AC247" s="94"/>
      <c r="AD247" s="94">
        <f t="shared" si="46"/>
        <v>0</v>
      </c>
      <c r="AE247" s="94"/>
      <c r="AF247" s="4"/>
      <c r="AG247" s="4" t="e">
        <f t="shared" si="47"/>
        <v>#DIV/0!</v>
      </c>
      <c r="AH247" s="90">
        <v>0.33333333333333331</v>
      </c>
      <c r="AI247" s="90">
        <v>0.79166666666666663</v>
      </c>
      <c r="AJ247" s="90">
        <v>8.3333333333333329E-2</v>
      </c>
      <c r="AK247" s="90">
        <v>4.1666666666666664E-2</v>
      </c>
      <c r="AL247" s="90">
        <f t="shared" si="42"/>
        <v>0.33333333333333331</v>
      </c>
      <c r="AM247" s="90">
        <f t="shared" si="48"/>
        <v>0</v>
      </c>
      <c r="AN247" s="90">
        <f t="shared" si="49"/>
        <v>0</v>
      </c>
      <c r="AO247" s="4"/>
    </row>
    <row r="248" spans="2:41" ht="19.5" hidden="1" outlineLevel="1" x14ac:dyDescent="0.25">
      <c r="B248" s="94">
        <v>40</v>
      </c>
      <c r="C248" s="94" t="s">
        <v>38</v>
      </c>
      <c r="D248" s="3">
        <v>17</v>
      </c>
      <c r="E248" s="3" t="str">
        <f t="shared" si="35"/>
        <v>مایلز14</v>
      </c>
      <c r="F248" s="3" t="str">
        <f t="shared" si="36"/>
        <v>رحمت یعقوبی</v>
      </c>
      <c r="G248" s="3" t="str">
        <f t="shared" si="37"/>
        <v>25ع255 ایران 38</v>
      </c>
      <c r="H248" s="3" t="str">
        <f t="shared" si="38"/>
        <v>رحمت یعقوبی</v>
      </c>
      <c r="I248" s="94"/>
      <c r="J248" s="94"/>
      <c r="K248" s="94" t="s">
        <v>63</v>
      </c>
      <c r="L248" s="94"/>
      <c r="M248" s="94"/>
      <c r="N248" s="94"/>
      <c r="O248" s="94"/>
      <c r="P248" s="94"/>
      <c r="Q248" s="94"/>
      <c r="R248" s="94"/>
      <c r="S248" s="94"/>
      <c r="T248" s="94"/>
      <c r="U248" s="94"/>
      <c r="V248" s="94"/>
      <c r="W248" s="94"/>
      <c r="X248" s="94"/>
      <c r="Y248" s="94"/>
      <c r="Z248" s="94">
        <f t="shared" si="41"/>
        <v>0</v>
      </c>
      <c r="AA248" s="94"/>
      <c r="AB248" s="94"/>
      <c r="AC248" s="94"/>
      <c r="AD248" s="94">
        <f t="shared" si="46"/>
        <v>0</v>
      </c>
      <c r="AE248" s="94"/>
      <c r="AF248" s="4"/>
      <c r="AG248" s="4" t="e">
        <f t="shared" si="47"/>
        <v>#DIV/0!</v>
      </c>
      <c r="AH248" s="90">
        <v>0.33333333333333331</v>
      </c>
      <c r="AI248" s="90">
        <v>0.79166666666666663</v>
      </c>
      <c r="AJ248" s="90">
        <v>8.3333333333333329E-2</v>
      </c>
      <c r="AK248" s="90">
        <v>4.1666666666666664E-2</v>
      </c>
      <c r="AL248" s="90">
        <f t="shared" si="42"/>
        <v>0.33333333333333331</v>
      </c>
      <c r="AM248" s="90">
        <f t="shared" si="48"/>
        <v>0</v>
      </c>
      <c r="AN248" s="90">
        <f t="shared" si="49"/>
        <v>0</v>
      </c>
      <c r="AO248" s="4"/>
    </row>
    <row r="249" spans="2:41" ht="19.5" hidden="1" outlineLevel="1" x14ac:dyDescent="0.25">
      <c r="B249" s="94">
        <v>41</v>
      </c>
      <c r="C249" s="94" t="s">
        <v>38</v>
      </c>
      <c r="D249" s="3">
        <v>17</v>
      </c>
      <c r="E249" s="3" t="str">
        <f t="shared" si="35"/>
        <v>مایلز14</v>
      </c>
      <c r="F249" s="3" t="str">
        <f t="shared" si="36"/>
        <v>رحمت یعقوبی</v>
      </c>
      <c r="G249" s="3" t="str">
        <f t="shared" si="37"/>
        <v>25ع255 ایران 38</v>
      </c>
      <c r="H249" s="3" t="str">
        <f t="shared" si="38"/>
        <v>رحمت یعقوبی</v>
      </c>
      <c r="I249" s="94"/>
      <c r="J249" s="94"/>
      <c r="K249" s="94" t="s">
        <v>63</v>
      </c>
      <c r="L249" s="94"/>
      <c r="M249" s="94"/>
      <c r="N249" s="94"/>
      <c r="O249" s="94"/>
      <c r="P249" s="94"/>
      <c r="Q249" s="94"/>
      <c r="R249" s="94"/>
      <c r="S249" s="94"/>
      <c r="T249" s="94"/>
      <c r="U249" s="94"/>
      <c r="V249" s="94"/>
      <c r="W249" s="94"/>
      <c r="X249" s="94"/>
      <c r="Y249" s="94"/>
      <c r="Z249" s="94">
        <f t="shared" si="41"/>
        <v>0</v>
      </c>
      <c r="AA249" s="94"/>
      <c r="AB249" s="94"/>
      <c r="AC249" s="94"/>
      <c r="AD249" s="94">
        <f t="shared" si="46"/>
        <v>0</v>
      </c>
      <c r="AE249" s="94"/>
      <c r="AF249" s="4"/>
      <c r="AG249" s="4" t="e">
        <f t="shared" si="47"/>
        <v>#DIV/0!</v>
      </c>
      <c r="AH249" s="90">
        <v>0.33333333333333331</v>
      </c>
      <c r="AI249" s="90">
        <v>0.79166666666666663</v>
      </c>
      <c r="AJ249" s="90">
        <v>8.3333333333333329E-2</v>
      </c>
      <c r="AK249" s="90">
        <v>4.1666666666666664E-2</v>
      </c>
      <c r="AL249" s="90">
        <f t="shared" si="42"/>
        <v>0.33333333333333331</v>
      </c>
      <c r="AM249" s="90">
        <f t="shared" si="48"/>
        <v>0</v>
      </c>
      <c r="AN249" s="90">
        <f t="shared" si="49"/>
        <v>0</v>
      </c>
      <c r="AO249" s="4"/>
    </row>
    <row r="250" spans="2:41" ht="19.5" hidden="1" outlineLevel="1" x14ac:dyDescent="0.25">
      <c r="B250" s="94">
        <v>42</v>
      </c>
      <c r="C250" s="94" t="s">
        <v>38</v>
      </c>
      <c r="D250" s="3">
        <v>17</v>
      </c>
      <c r="E250" s="3" t="str">
        <f t="shared" si="35"/>
        <v>مایلز14</v>
      </c>
      <c r="F250" s="3" t="str">
        <f t="shared" si="36"/>
        <v>رحمت یعقوبی</v>
      </c>
      <c r="G250" s="3" t="str">
        <f t="shared" si="37"/>
        <v>25ع255 ایران 38</v>
      </c>
      <c r="H250" s="3" t="str">
        <f t="shared" si="38"/>
        <v>رحمت یعقوبی</v>
      </c>
      <c r="I250" s="94"/>
      <c r="J250" s="94"/>
      <c r="K250" s="94" t="s">
        <v>63</v>
      </c>
      <c r="L250" s="94"/>
      <c r="M250" s="94"/>
      <c r="N250" s="94"/>
      <c r="O250" s="94"/>
      <c r="P250" s="94"/>
      <c r="Q250" s="94"/>
      <c r="R250" s="94"/>
      <c r="S250" s="94"/>
      <c r="T250" s="94"/>
      <c r="U250" s="94"/>
      <c r="V250" s="94"/>
      <c r="W250" s="94"/>
      <c r="X250" s="94"/>
      <c r="Y250" s="94"/>
      <c r="Z250" s="94">
        <f t="shared" si="41"/>
        <v>0</v>
      </c>
      <c r="AA250" s="94"/>
      <c r="AB250" s="94"/>
      <c r="AC250" s="94"/>
      <c r="AD250" s="94">
        <f t="shared" si="46"/>
        <v>0</v>
      </c>
      <c r="AE250" s="94"/>
      <c r="AF250" s="4"/>
      <c r="AG250" s="4" t="e">
        <f t="shared" si="47"/>
        <v>#DIV/0!</v>
      </c>
      <c r="AH250" s="90">
        <v>0.33333333333333331</v>
      </c>
      <c r="AI250" s="90">
        <v>0.79166666666666663</v>
      </c>
      <c r="AJ250" s="90">
        <v>8.3333333333333329E-2</v>
      </c>
      <c r="AK250" s="90">
        <v>4.1666666666666664E-2</v>
      </c>
      <c r="AL250" s="90">
        <f t="shared" si="42"/>
        <v>0.33333333333333331</v>
      </c>
      <c r="AM250" s="90">
        <f t="shared" si="48"/>
        <v>0</v>
      </c>
      <c r="AN250" s="90">
        <f t="shared" si="49"/>
        <v>0</v>
      </c>
      <c r="AO250" s="4"/>
    </row>
    <row r="251" spans="2:41" ht="19.5" hidden="1" outlineLevel="1" x14ac:dyDescent="0.25">
      <c r="B251" s="94">
        <v>43</v>
      </c>
      <c r="C251" s="94" t="s">
        <v>38</v>
      </c>
      <c r="D251" s="3">
        <v>17</v>
      </c>
      <c r="E251" s="3" t="str">
        <f t="shared" si="35"/>
        <v>مایلز14</v>
      </c>
      <c r="F251" s="3" t="str">
        <f t="shared" si="36"/>
        <v>رحمت یعقوبی</v>
      </c>
      <c r="G251" s="3" t="str">
        <f t="shared" si="37"/>
        <v>25ع255 ایران 38</v>
      </c>
      <c r="H251" s="3" t="str">
        <f t="shared" si="38"/>
        <v>رحمت یعقوبی</v>
      </c>
      <c r="I251" s="94"/>
      <c r="J251" s="94"/>
      <c r="K251" s="94" t="s">
        <v>63</v>
      </c>
      <c r="L251" s="94"/>
      <c r="M251" s="94"/>
      <c r="N251" s="94"/>
      <c r="O251" s="94"/>
      <c r="P251" s="94"/>
      <c r="Q251" s="94"/>
      <c r="R251" s="94"/>
      <c r="S251" s="94"/>
      <c r="T251" s="94"/>
      <c r="U251" s="94"/>
      <c r="V251" s="94"/>
      <c r="W251" s="94"/>
      <c r="X251" s="94"/>
      <c r="Y251" s="94"/>
      <c r="Z251" s="94">
        <f t="shared" si="41"/>
        <v>0</v>
      </c>
      <c r="AA251" s="94"/>
      <c r="AB251" s="94"/>
      <c r="AC251" s="94"/>
      <c r="AD251" s="94">
        <f t="shared" si="46"/>
        <v>0</v>
      </c>
      <c r="AE251" s="94"/>
      <c r="AF251" s="4"/>
      <c r="AG251" s="4" t="e">
        <f t="shared" si="47"/>
        <v>#DIV/0!</v>
      </c>
      <c r="AH251" s="90">
        <v>0.33333333333333331</v>
      </c>
      <c r="AI251" s="90">
        <v>0.79166666666666663</v>
      </c>
      <c r="AJ251" s="90">
        <v>8.3333333333333329E-2</v>
      </c>
      <c r="AK251" s="90">
        <v>4.1666666666666664E-2</v>
      </c>
      <c r="AL251" s="90">
        <f t="shared" si="42"/>
        <v>0.33333333333333331</v>
      </c>
      <c r="AM251" s="90">
        <f t="shared" si="48"/>
        <v>0</v>
      </c>
      <c r="AN251" s="90">
        <f t="shared" si="49"/>
        <v>0</v>
      </c>
      <c r="AO251" s="4"/>
    </row>
    <row r="252" spans="2:41" ht="19.5" hidden="1" outlineLevel="1" x14ac:dyDescent="0.25">
      <c r="B252" s="94">
        <v>44</v>
      </c>
      <c r="C252" s="94" t="s">
        <v>38</v>
      </c>
      <c r="D252" s="3">
        <v>17</v>
      </c>
      <c r="E252" s="3" t="str">
        <f t="shared" si="35"/>
        <v>مایلز14</v>
      </c>
      <c r="F252" s="3" t="str">
        <f t="shared" si="36"/>
        <v>رحمت یعقوبی</v>
      </c>
      <c r="G252" s="3" t="str">
        <f t="shared" si="37"/>
        <v>25ع255 ایران 38</v>
      </c>
      <c r="H252" s="3" t="str">
        <f t="shared" si="38"/>
        <v>رحمت یعقوبی</v>
      </c>
      <c r="I252" s="94"/>
      <c r="J252" s="94"/>
      <c r="K252" s="94" t="s">
        <v>63</v>
      </c>
      <c r="L252" s="94"/>
      <c r="M252" s="94"/>
      <c r="N252" s="94"/>
      <c r="O252" s="94"/>
      <c r="P252" s="94"/>
      <c r="Q252" s="94"/>
      <c r="R252" s="94"/>
      <c r="S252" s="94"/>
      <c r="T252" s="94"/>
      <c r="U252" s="94"/>
      <c r="V252" s="94"/>
      <c r="W252" s="94"/>
      <c r="X252" s="94"/>
      <c r="Y252" s="94"/>
      <c r="Z252" s="239">
        <f t="shared" si="41"/>
        <v>0</v>
      </c>
      <c r="AA252" s="94"/>
      <c r="AB252" s="94"/>
      <c r="AC252" s="94"/>
      <c r="AD252" s="94">
        <f t="shared" si="46"/>
        <v>0</v>
      </c>
      <c r="AE252" s="94"/>
      <c r="AF252" s="4"/>
      <c r="AG252" s="4" t="e">
        <f t="shared" si="47"/>
        <v>#DIV/0!</v>
      </c>
      <c r="AH252" s="90">
        <v>0.33333333333333331</v>
      </c>
      <c r="AI252" s="90">
        <v>0.79166666666666663</v>
      </c>
      <c r="AJ252" s="90">
        <v>8.3333333333333329E-2</v>
      </c>
      <c r="AK252" s="90">
        <v>4.1666666666666664E-2</v>
      </c>
      <c r="AL252" s="90">
        <f t="shared" si="42"/>
        <v>0.33333333333333331</v>
      </c>
      <c r="AM252" s="90">
        <f t="shared" si="48"/>
        <v>0</v>
      </c>
      <c r="AN252" s="90">
        <f t="shared" si="49"/>
        <v>0</v>
      </c>
      <c r="AO252" s="4"/>
    </row>
    <row r="253" spans="2:41" ht="22.5" hidden="1" outlineLevel="1" x14ac:dyDescent="0.25">
      <c r="B253" s="94">
        <v>45</v>
      </c>
      <c r="C253" s="94" t="s">
        <v>38</v>
      </c>
      <c r="D253" s="3">
        <v>17</v>
      </c>
      <c r="E253" s="3" t="str">
        <f t="shared" si="35"/>
        <v>مایلز14</v>
      </c>
      <c r="F253" s="3" t="str">
        <f t="shared" si="36"/>
        <v>رحمت یعقوبی</v>
      </c>
      <c r="G253" s="3" t="str">
        <f t="shared" si="37"/>
        <v>25ع255 ایران 38</v>
      </c>
      <c r="H253" s="3" t="str">
        <f t="shared" si="38"/>
        <v>رحمت یعقوبی</v>
      </c>
      <c r="I253" s="94"/>
      <c r="J253" s="94"/>
      <c r="K253" s="94" t="s">
        <v>63</v>
      </c>
      <c r="L253" s="94"/>
      <c r="M253" s="94"/>
      <c r="N253" s="94"/>
      <c r="O253" s="94"/>
      <c r="P253" s="94"/>
      <c r="Q253" s="94"/>
      <c r="R253" s="94"/>
      <c r="S253" s="94"/>
      <c r="T253" s="94"/>
      <c r="U253" s="94"/>
      <c r="V253" s="94"/>
      <c r="W253" s="94"/>
      <c r="X253" s="94"/>
      <c r="Y253" s="94"/>
      <c r="Z253" s="243">
        <f t="shared" si="41"/>
        <v>0</v>
      </c>
      <c r="AA253" s="94"/>
      <c r="AB253" s="94"/>
      <c r="AC253" s="94"/>
      <c r="AD253" s="94">
        <f t="shared" si="46"/>
        <v>0</v>
      </c>
      <c r="AE253" s="94"/>
      <c r="AF253" s="4"/>
      <c r="AG253" s="4" t="e">
        <f t="shared" si="47"/>
        <v>#DIV/0!</v>
      </c>
      <c r="AH253" s="90">
        <v>0.33333333333333331</v>
      </c>
      <c r="AI253" s="90">
        <v>0.79166666666666663</v>
      </c>
      <c r="AJ253" s="90">
        <v>8.3333333333333329E-2</v>
      </c>
      <c r="AK253" s="90">
        <v>4.1666666666666664E-2</v>
      </c>
      <c r="AL253" s="90">
        <f t="shared" si="42"/>
        <v>0.33333333333333331</v>
      </c>
      <c r="AM253" s="90">
        <f t="shared" si="48"/>
        <v>0</v>
      </c>
      <c r="AN253" s="90">
        <f t="shared" si="49"/>
        <v>0</v>
      </c>
      <c r="AO253" s="4"/>
    </row>
    <row r="254" spans="2:41" ht="19.5" hidden="1" outlineLevel="1" x14ac:dyDescent="0.25">
      <c r="B254" s="94">
        <v>46</v>
      </c>
      <c r="C254" s="94" t="s">
        <v>38</v>
      </c>
      <c r="D254" s="3">
        <v>17</v>
      </c>
      <c r="E254" s="3" t="str">
        <f t="shared" si="35"/>
        <v>مایلز14</v>
      </c>
      <c r="F254" s="3" t="str">
        <f t="shared" si="36"/>
        <v>رحمت یعقوبی</v>
      </c>
      <c r="G254" s="3" t="str">
        <f t="shared" si="37"/>
        <v>25ع255 ایران 38</v>
      </c>
      <c r="H254" s="3" t="str">
        <f t="shared" si="38"/>
        <v>رحمت یعقوبی</v>
      </c>
      <c r="I254" s="94"/>
      <c r="J254" s="94"/>
      <c r="K254" s="94" t="s">
        <v>63</v>
      </c>
      <c r="L254" s="94"/>
      <c r="M254" s="94"/>
      <c r="N254" s="94"/>
      <c r="O254" s="94"/>
      <c r="P254" s="94"/>
      <c r="Q254" s="94"/>
      <c r="R254" s="94"/>
      <c r="S254" s="94"/>
      <c r="T254" s="94"/>
      <c r="U254" s="94"/>
      <c r="V254" s="94"/>
      <c r="W254" s="94"/>
      <c r="X254" s="94"/>
      <c r="Y254" s="94"/>
      <c r="Z254" s="94"/>
      <c r="AA254" s="94"/>
      <c r="AB254" s="94"/>
      <c r="AC254" s="94">
        <f t="shared" si="46"/>
        <v>0</v>
      </c>
      <c r="AD254" s="94"/>
      <c r="AE254" s="4"/>
      <c r="AF254" s="4" t="e">
        <f t="shared" ref="AF254:AF258" si="50">AE254/Y254</f>
        <v>#DIV/0!</v>
      </c>
      <c r="AG254" s="90">
        <v>0.33333333333333331</v>
      </c>
      <c r="AH254" s="90">
        <v>0.79166666666666663</v>
      </c>
      <c r="AI254" s="90">
        <v>8.3333333333333329E-2</v>
      </c>
      <c r="AJ254" s="90">
        <v>4.1666666666666664E-2</v>
      </c>
      <c r="AK254" s="90">
        <f t="shared" si="42"/>
        <v>0.33333333333333331</v>
      </c>
      <c r="AL254" s="90">
        <f t="shared" ref="AL254:AL258" si="51">(Y254/AK254)</f>
        <v>0</v>
      </c>
      <c r="AM254" s="90">
        <f t="shared" ref="AM254:AM258" si="52">(SUM(P254:T254,N254))/(AK254)</f>
        <v>0</v>
      </c>
      <c r="AN254" s="4"/>
    </row>
    <row r="255" spans="2:41" ht="19.5" hidden="1" outlineLevel="1" x14ac:dyDescent="0.25">
      <c r="B255" s="94">
        <v>47</v>
      </c>
      <c r="C255" s="94" t="s">
        <v>38</v>
      </c>
      <c r="D255" s="3">
        <v>17</v>
      </c>
      <c r="E255" s="3" t="str">
        <f t="shared" si="35"/>
        <v>مایلز14</v>
      </c>
      <c r="F255" s="3" t="str">
        <f t="shared" si="36"/>
        <v>رحمت یعقوبی</v>
      </c>
      <c r="G255" s="3" t="str">
        <f t="shared" si="37"/>
        <v>25ع255 ایران 38</v>
      </c>
      <c r="H255" s="3" t="str">
        <f t="shared" si="38"/>
        <v>رحمت یعقوبی</v>
      </c>
      <c r="I255" s="94"/>
      <c r="J255" s="94"/>
      <c r="K255" s="94" t="s">
        <v>63</v>
      </c>
      <c r="L255" s="94"/>
      <c r="M255" s="94"/>
      <c r="N255" s="94"/>
      <c r="O255" s="94"/>
      <c r="P255" s="94"/>
      <c r="Q255" s="94"/>
      <c r="R255" s="94"/>
      <c r="S255" s="94"/>
      <c r="T255" s="94"/>
      <c r="U255" s="94"/>
      <c r="V255" s="94"/>
      <c r="W255" s="94"/>
      <c r="X255" s="94"/>
      <c r="Y255" s="94"/>
      <c r="Z255" s="94"/>
      <c r="AA255" s="94"/>
      <c r="AB255" s="94"/>
      <c r="AC255" s="94">
        <f t="shared" si="46"/>
        <v>0</v>
      </c>
      <c r="AD255" s="94"/>
      <c r="AE255" s="4"/>
      <c r="AF255" s="4" t="e">
        <f t="shared" si="50"/>
        <v>#DIV/0!</v>
      </c>
      <c r="AG255" s="90">
        <v>0.33333333333333331</v>
      </c>
      <c r="AH255" s="90">
        <v>0.79166666666666663</v>
      </c>
      <c r="AI255" s="90">
        <v>8.3333333333333329E-2</v>
      </c>
      <c r="AJ255" s="90">
        <v>4.1666666666666664E-2</v>
      </c>
      <c r="AK255" s="90">
        <f t="shared" si="42"/>
        <v>0.33333333333333331</v>
      </c>
      <c r="AL255" s="90">
        <f t="shared" si="51"/>
        <v>0</v>
      </c>
      <c r="AM255" s="90">
        <f t="shared" si="52"/>
        <v>0</v>
      </c>
      <c r="AN255" s="4"/>
    </row>
    <row r="256" spans="2:41" ht="19.5" hidden="1" outlineLevel="1" x14ac:dyDescent="0.25">
      <c r="B256" s="94">
        <v>48</v>
      </c>
      <c r="C256" s="94" t="s">
        <v>38</v>
      </c>
      <c r="D256" s="3">
        <v>17</v>
      </c>
      <c r="E256" s="3" t="str">
        <f t="shared" si="35"/>
        <v>مایلز14</v>
      </c>
      <c r="F256" s="3" t="str">
        <f t="shared" si="36"/>
        <v>رحمت یعقوبی</v>
      </c>
      <c r="G256" s="3" t="str">
        <f t="shared" si="37"/>
        <v>25ع255 ایران 38</v>
      </c>
      <c r="H256" s="3" t="str">
        <f t="shared" si="38"/>
        <v>رحمت یعقوبی</v>
      </c>
      <c r="I256" s="94"/>
      <c r="J256" s="94"/>
      <c r="K256" s="94" t="s">
        <v>63</v>
      </c>
      <c r="L256" s="94"/>
      <c r="M256" s="94"/>
      <c r="N256" s="94"/>
      <c r="O256" s="94"/>
      <c r="P256" s="94"/>
      <c r="Q256" s="94"/>
      <c r="R256" s="94"/>
      <c r="S256" s="94"/>
      <c r="T256" s="94"/>
      <c r="U256" s="94"/>
      <c r="V256" s="94"/>
      <c r="W256" s="94"/>
      <c r="X256" s="94"/>
      <c r="Y256" s="94"/>
      <c r="Z256" s="94"/>
      <c r="AA256" s="94"/>
      <c r="AB256" s="94"/>
      <c r="AC256" s="94">
        <f t="shared" si="46"/>
        <v>0</v>
      </c>
      <c r="AD256" s="94"/>
      <c r="AE256" s="4"/>
      <c r="AF256" s="4" t="e">
        <f t="shared" si="50"/>
        <v>#DIV/0!</v>
      </c>
      <c r="AG256" s="90">
        <v>0.33333333333333331</v>
      </c>
      <c r="AH256" s="90">
        <v>0.79166666666666663</v>
      </c>
      <c r="AI256" s="90">
        <v>8.3333333333333329E-2</v>
      </c>
      <c r="AJ256" s="90">
        <v>4.1666666666666664E-2</v>
      </c>
      <c r="AK256" s="90">
        <f t="shared" si="42"/>
        <v>0.33333333333333331</v>
      </c>
      <c r="AL256" s="90">
        <f t="shared" si="51"/>
        <v>0</v>
      </c>
      <c r="AM256" s="90">
        <f t="shared" si="52"/>
        <v>0</v>
      </c>
      <c r="AN256" s="4"/>
    </row>
    <row r="257" spans="2:41" ht="19.5" hidden="1" outlineLevel="1" x14ac:dyDescent="0.25">
      <c r="B257" s="94">
        <v>49</v>
      </c>
      <c r="C257" s="94" t="s">
        <v>38</v>
      </c>
      <c r="D257" s="3">
        <v>17</v>
      </c>
      <c r="E257" s="3" t="str">
        <f t="shared" si="35"/>
        <v>مایلز14</v>
      </c>
      <c r="F257" s="3" t="str">
        <f t="shared" si="36"/>
        <v>رحمت یعقوبی</v>
      </c>
      <c r="G257" s="3" t="str">
        <f t="shared" si="37"/>
        <v>25ع255 ایران 38</v>
      </c>
      <c r="H257" s="3" t="str">
        <f t="shared" si="38"/>
        <v>رحمت یعقوبی</v>
      </c>
      <c r="I257" s="94"/>
      <c r="J257" s="94"/>
      <c r="K257" s="94" t="s">
        <v>63</v>
      </c>
      <c r="L257" s="94"/>
      <c r="M257" s="94"/>
      <c r="N257" s="94"/>
      <c r="O257" s="94"/>
      <c r="P257" s="94"/>
      <c r="Q257" s="94"/>
      <c r="R257" s="94"/>
      <c r="S257" s="94"/>
      <c r="T257" s="94"/>
      <c r="U257" s="94"/>
      <c r="V257" s="94"/>
      <c r="W257" s="94"/>
      <c r="X257" s="94"/>
      <c r="Y257" s="94"/>
      <c r="Z257" s="94"/>
      <c r="AA257" s="94"/>
      <c r="AB257" s="94"/>
      <c r="AC257" s="94">
        <f t="shared" si="46"/>
        <v>0</v>
      </c>
      <c r="AD257" s="94"/>
      <c r="AE257" s="4"/>
      <c r="AF257" s="4" t="e">
        <f t="shared" si="50"/>
        <v>#DIV/0!</v>
      </c>
      <c r="AG257" s="90">
        <v>0.33333333333333331</v>
      </c>
      <c r="AH257" s="90">
        <v>0.79166666666666663</v>
      </c>
      <c r="AI257" s="90">
        <v>8.3333333333333329E-2</v>
      </c>
      <c r="AJ257" s="90">
        <v>4.1666666666666664E-2</v>
      </c>
      <c r="AK257" s="90">
        <f t="shared" si="42"/>
        <v>0.33333333333333331</v>
      </c>
      <c r="AL257" s="90">
        <f t="shared" si="51"/>
        <v>0</v>
      </c>
      <c r="AM257" s="90">
        <f t="shared" si="52"/>
        <v>0</v>
      </c>
      <c r="AN257" s="4"/>
    </row>
    <row r="258" spans="2:41" ht="19.5" hidden="1" outlineLevel="1" x14ac:dyDescent="0.25">
      <c r="B258" s="94">
        <v>50</v>
      </c>
      <c r="C258" s="94" t="s">
        <v>38</v>
      </c>
      <c r="D258" s="3">
        <v>17</v>
      </c>
      <c r="E258" s="3" t="str">
        <f t="shared" si="35"/>
        <v>مایلز14</v>
      </c>
      <c r="F258" s="3" t="str">
        <f t="shared" si="36"/>
        <v>رحمت یعقوبی</v>
      </c>
      <c r="G258" s="3" t="str">
        <f t="shared" si="37"/>
        <v>25ع255 ایران 38</v>
      </c>
      <c r="H258" s="3" t="str">
        <f t="shared" si="38"/>
        <v>رحمت یعقوبی</v>
      </c>
      <c r="I258" s="94"/>
      <c r="J258" s="94"/>
      <c r="K258" s="94" t="s">
        <v>63</v>
      </c>
      <c r="L258" s="94"/>
      <c r="M258" s="94"/>
      <c r="N258" s="94"/>
      <c r="O258" s="94"/>
      <c r="P258" s="94"/>
      <c r="Q258" s="94"/>
      <c r="R258" s="94"/>
      <c r="S258" s="94"/>
      <c r="T258" s="94"/>
      <c r="U258" s="94"/>
      <c r="V258" s="94"/>
      <c r="W258" s="94"/>
      <c r="X258" s="94"/>
      <c r="Y258" s="94"/>
      <c r="Z258" s="94"/>
      <c r="AA258" s="94"/>
      <c r="AB258" s="94"/>
      <c r="AC258" s="94">
        <f t="shared" si="46"/>
        <v>0</v>
      </c>
      <c r="AD258" s="94"/>
      <c r="AE258" s="4"/>
      <c r="AF258" s="4" t="e">
        <f t="shared" si="50"/>
        <v>#DIV/0!</v>
      </c>
      <c r="AG258" s="90">
        <v>0.33333333333333331</v>
      </c>
      <c r="AH258" s="90">
        <v>0.79166666666666663</v>
      </c>
      <c r="AI258" s="90">
        <v>8.3333333333333329E-2</v>
      </c>
      <c r="AJ258" s="90">
        <v>4.1666666666666664E-2</v>
      </c>
      <c r="AK258" s="90">
        <f t="shared" si="42"/>
        <v>0.33333333333333331</v>
      </c>
      <c r="AL258" s="90">
        <f t="shared" si="51"/>
        <v>0</v>
      </c>
      <c r="AM258" s="90">
        <f t="shared" si="52"/>
        <v>0</v>
      </c>
      <c r="AN258" s="4"/>
    </row>
    <row r="259" spans="2:41" ht="26.25" collapsed="1" x14ac:dyDescent="0.25">
      <c r="B259" s="518" t="s">
        <v>94</v>
      </c>
      <c r="C259" s="518"/>
      <c r="D259" s="518"/>
      <c r="E259" s="518"/>
      <c r="F259" s="518"/>
      <c r="G259" s="518"/>
      <c r="H259" s="518"/>
      <c r="I259" s="518"/>
      <c r="J259" s="518"/>
      <c r="K259" s="518"/>
      <c r="L259" s="518"/>
      <c r="M259" s="93">
        <f>SUM(M209:M258)</f>
        <v>1490248</v>
      </c>
      <c r="N259" s="93">
        <f>SUM(N209:N258)</f>
        <v>218</v>
      </c>
      <c r="O259" s="93">
        <f>SUM(O209:O258)</f>
        <v>162435</v>
      </c>
      <c r="P259" s="93">
        <f t="shared" ref="P259:T259" si="53">SUM(P209:P258)</f>
        <v>61</v>
      </c>
      <c r="Q259" s="93">
        <f t="shared" si="53"/>
        <v>0</v>
      </c>
      <c r="R259" s="93">
        <f t="shared" si="53"/>
        <v>0</v>
      </c>
      <c r="S259" s="93">
        <f t="shared" si="53"/>
        <v>0</v>
      </c>
      <c r="T259" s="93">
        <f t="shared" si="53"/>
        <v>37</v>
      </c>
      <c r="U259" s="93">
        <f>SUM(U209:U258)</f>
        <v>0</v>
      </c>
      <c r="V259" s="93">
        <f t="shared" ref="V259:X259" si="54">SUM(V209:V258)</f>
        <v>0</v>
      </c>
      <c r="W259" s="93">
        <f t="shared" si="54"/>
        <v>0</v>
      </c>
      <c r="X259" s="93">
        <f t="shared" si="54"/>
        <v>98744</v>
      </c>
      <c r="Y259" s="93">
        <f>SUM(Y209:Y258)</f>
        <v>24810844</v>
      </c>
      <c r="Z259" s="93"/>
      <c r="AA259" s="93"/>
      <c r="AB259" s="93"/>
      <c r="AC259" s="93"/>
      <c r="AD259" s="93"/>
      <c r="AE259" s="93">
        <f>SUM(AE209:AE258)</f>
        <v>0</v>
      </c>
      <c r="AF259" s="91" t="e">
        <f>SUM(AF209:AF258)</f>
        <v>#DIV/0!</v>
      </c>
      <c r="AG259" s="91" t="e">
        <f t="shared" ref="AG259:AK259" si="55">SUM(AG209:AG258)</f>
        <v>#DIV/0!</v>
      </c>
      <c r="AH259" s="91">
        <f t="shared" si="55"/>
        <v>28.502083333333314</v>
      </c>
      <c r="AI259" s="91">
        <f t="shared" si="55"/>
        <v>38.281944444444456</v>
      </c>
      <c r="AJ259" s="91">
        <f t="shared" si="55"/>
        <v>1.958333333333333</v>
      </c>
      <c r="AK259" s="91">
        <f t="shared" si="55"/>
        <v>2.75</v>
      </c>
      <c r="AL259" s="350">
        <f>SUM(AL209:AL258)</f>
        <v>10.398611111111112</v>
      </c>
      <c r="AM259" s="91">
        <v>0</v>
      </c>
      <c r="AN259" s="293"/>
      <c r="AO259" s="294"/>
    </row>
    <row r="261" spans="2:41" hidden="1" outlineLevel="1" x14ac:dyDescent="0.25">
      <c r="B261" s="525" t="s">
        <v>41</v>
      </c>
      <c r="C261" s="525"/>
      <c r="D261" s="525"/>
      <c r="E261" s="525"/>
      <c r="F261" s="525"/>
      <c r="G261" s="525"/>
      <c r="H261" s="525"/>
    </row>
    <row r="262" spans="2:41" hidden="1" outlineLevel="1" x14ac:dyDescent="0.25">
      <c r="B262" s="525"/>
      <c r="C262" s="525"/>
      <c r="D262" s="525"/>
      <c r="E262" s="525"/>
      <c r="F262" s="525"/>
      <c r="G262" s="525"/>
      <c r="H262" s="525"/>
    </row>
    <row r="263" spans="2:41" hidden="1" outlineLevel="1" x14ac:dyDescent="0.25">
      <c r="B263" s="525"/>
      <c r="C263" s="525"/>
      <c r="D263" s="525"/>
      <c r="E263" s="525"/>
      <c r="F263" s="525"/>
      <c r="G263" s="525"/>
      <c r="H263" s="525"/>
    </row>
    <row r="264" spans="2:41" hidden="1" outlineLevel="1" x14ac:dyDescent="0.25">
      <c r="B264" s="525"/>
      <c r="C264" s="525"/>
      <c r="D264" s="525"/>
      <c r="E264" s="525"/>
      <c r="F264" s="525"/>
      <c r="G264" s="525"/>
      <c r="H264" s="525"/>
    </row>
    <row r="265" spans="2:41" hidden="1" outlineLevel="1" x14ac:dyDescent="0.25">
      <c r="B265" s="526"/>
      <c r="C265" s="526"/>
      <c r="D265" s="526"/>
      <c r="E265" s="526"/>
      <c r="F265" s="526"/>
      <c r="G265" s="526"/>
      <c r="H265" s="526"/>
    </row>
    <row r="266" spans="2:41" ht="15" hidden="1" customHeight="1" outlineLevel="1" x14ac:dyDescent="0.25">
      <c r="B266" s="521" t="s">
        <v>43</v>
      </c>
      <c r="C266" s="522"/>
      <c r="D266" s="522"/>
      <c r="E266" s="522"/>
      <c r="F266" s="522"/>
      <c r="G266" s="522"/>
      <c r="H266" s="522"/>
      <c r="I266" s="522"/>
      <c r="J266" s="522"/>
      <c r="K266" s="522"/>
      <c r="L266" s="522"/>
      <c r="M266" s="522"/>
      <c r="N266" s="522"/>
      <c r="O266" s="522"/>
      <c r="P266" s="522"/>
      <c r="Q266" s="522"/>
      <c r="R266" s="522"/>
      <c r="S266" s="522"/>
      <c r="T266" s="522"/>
      <c r="U266" s="522"/>
      <c r="V266" s="522"/>
      <c r="W266" s="522"/>
      <c r="X266" s="522"/>
      <c r="Y266" s="522"/>
      <c r="Z266" s="522"/>
      <c r="AA266" s="522"/>
      <c r="AB266" s="522"/>
      <c r="AC266" s="522"/>
      <c r="AD266" s="522"/>
      <c r="AE266" s="522"/>
      <c r="AF266" s="522"/>
      <c r="AG266" s="522"/>
      <c r="AH266" s="522"/>
      <c r="AI266" s="522"/>
      <c r="AJ266" s="522"/>
      <c r="AK266" s="522"/>
      <c r="AL266" s="522"/>
      <c r="AM266" s="522"/>
      <c r="AN266" s="522"/>
    </row>
    <row r="267" spans="2:41" ht="15" hidden="1" customHeight="1" outlineLevel="1" x14ac:dyDescent="0.25">
      <c r="B267" s="523"/>
      <c r="C267" s="524"/>
      <c r="D267" s="524"/>
      <c r="E267" s="524"/>
      <c r="F267" s="524"/>
      <c r="G267" s="524"/>
      <c r="H267" s="524"/>
      <c r="I267" s="524"/>
      <c r="J267" s="524"/>
      <c r="K267" s="524"/>
      <c r="L267" s="524"/>
      <c r="M267" s="524"/>
      <c r="N267" s="524"/>
      <c r="O267" s="524"/>
      <c r="P267" s="524"/>
      <c r="Q267" s="524"/>
      <c r="R267" s="524"/>
      <c r="S267" s="524"/>
      <c r="T267" s="524"/>
      <c r="U267" s="524"/>
      <c r="V267" s="524"/>
      <c r="W267" s="524"/>
      <c r="X267" s="524"/>
      <c r="Y267" s="524"/>
      <c r="Z267" s="524"/>
      <c r="AA267" s="524"/>
      <c r="AB267" s="524"/>
      <c r="AC267" s="524"/>
      <c r="AD267" s="524"/>
      <c r="AE267" s="524"/>
      <c r="AF267" s="524"/>
      <c r="AG267" s="524"/>
      <c r="AH267" s="524"/>
      <c r="AI267" s="524"/>
      <c r="AJ267" s="524"/>
      <c r="AK267" s="524"/>
      <c r="AL267" s="524"/>
      <c r="AM267" s="524"/>
      <c r="AN267" s="524"/>
    </row>
    <row r="268" spans="2:41" hidden="1" outlineLevel="1" x14ac:dyDescent="0.25"/>
    <row r="269" spans="2:41" ht="19.5" hidden="1" outlineLevel="1" x14ac:dyDescent="0.25">
      <c r="B269" s="445" t="s">
        <v>1</v>
      </c>
      <c r="C269" s="445" t="s">
        <v>2</v>
      </c>
      <c r="D269" s="445" t="s">
        <v>3</v>
      </c>
      <c r="E269" s="445" t="s">
        <v>60</v>
      </c>
      <c r="F269" s="445" t="s">
        <v>59</v>
      </c>
      <c r="G269" s="445" t="s">
        <v>61</v>
      </c>
      <c r="H269" s="445" t="s">
        <v>62</v>
      </c>
      <c r="I269" s="445" t="s">
        <v>7</v>
      </c>
      <c r="J269" s="445" t="s">
        <v>44</v>
      </c>
      <c r="K269" s="445" t="s">
        <v>45</v>
      </c>
      <c r="L269" s="445" t="s">
        <v>64</v>
      </c>
      <c r="M269" s="445" t="s">
        <v>65</v>
      </c>
      <c r="N269" s="445"/>
      <c r="O269" s="445"/>
      <c r="P269" s="445"/>
      <c r="Q269" s="445"/>
      <c r="R269" s="445"/>
      <c r="S269" s="445"/>
      <c r="T269" s="445"/>
      <c r="U269" s="445" t="s">
        <v>68</v>
      </c>
      <c r="V269" s="445"/>
      <c r="W269" s="445"/>
      <c r="X269" s="445"/>
      <c r="Y269" s="445" t="s">
        <v>70</v>
      </c>
      <c r="Z269" s="445" t="s">
        <v>71</v>
      </c>
      <c r="AA269" s="445"/>
      <c r="AB269" s="445"/>
      <c r="AC269" s="445"/>
      <c r="AD269" s="445"/>
      <c r="AE269" s="445" t="s">
        <v>46</v>
      </c>
      <c r="AF269" s="445"/>
      <c r="AG269" s="445" t="s">
        <v>47</v>
      </c>
      <c r="AH269" s="445"/>
      <c r="AI269" s="445"/>
      <c r="AJ269" s="445"/>
      <c r="AK269" s="445"/>
      <c r="AL269" s="445" t="s">
        <v>80</v>
      </c>
      <c r="AM269" s="445" t="s">
        <v>48</v>
      </c>
      <c r="AN269" s="445" t="s">
        <v>49</v>
      </c>
    </row>
    <row r="270" spans="2:41" hidden="1" outlineLevel="1" x14ac:dyDescent="0.25">
      <c r="B270" s="445"/>
      <c r="C270" s="445"/>
      <c r="D270" s="445"/>
      <c r="E270" s="445"/>
      <c r="F270" s="445"/>
      <c r="G270" s="445"/>
      <c r="H270" s="445"/>
      <c r="I270" s="445"/>
      <c r="J270" s="445"/>
      <c r="K270" s="445"/>
      <c r="L270" s="445"/>
      <c r="M270" s="445"/>
      <c r="N270" s="445"/>
      <c r="O270" s="445"/>
      <c r="P270" s="445"/>
      <c r="Q270" s="445"/>
      <c r="R270" s="445"/>
      <c r="S270" s="445"/>
      <c r="T270" s="445"/>
      <c r="U270" s="445"/>
      <c r="V270" s="445"/>
      <c r="W270" s="445"/>
      <c r="X270" s="445"/>
      <c r="Y270" s="445"/>
      <c r="Z270" s="445"/>
      <c r="AA270" s="445"/>
      <c r="AB270" s="445"/>
      <c r="AC270" s="445"/>
      <c r="AD270" s="445"/>
      <c r="AE270" s="445" t="s">
        <v>46</v>
      </c>
      <c r="AF270" s="445" t="s">
        <v>58</v>
      </c>
      <c r="AG270" s="445"/>
      <c r="AH270" s="445"/>
      <c r="AI270" s="445"/>
      <c r="AJ270" s="445"/>
      <c r="AK270" s="445"/>
      <c r="AL270" s="445"/>
      <c r="AM270" s="445"/>
      <c r="AN270" s="445"/>
    </row>
    <row r="271" spans="2:41" ht="19.5" hidden="1" outlineLevel="1" x14ac:dyDescent="0.25">
      <c r="B271" s="445"/>
      <c r="C271" s="445"/>
      <c r="D271" s="445"/>
      <c r="E271" s="445"/>
      <c r="F271" s="445"/>
      <c r="G271" s="445"/>
      <c r="H271" s="445"/>
      <c r="I271" s="445"/>
      <c r="J271" s="445"/>
      <c r="K271" s="445"/>
      <c r="L271" s="445"/>
      <c r="M271" s="445" t="s">
        <v>21</v>
      </c>
      <c r="N271" s="445"/>
      <c r="O271" s="445" t="s">
        <v>50</v>
      </c>
      <c r="P271" s="445"/>
      <c r="Q271" s="445" t="s">
        <v>23</v>
      </c>
      <c r="R271" s="445"/>
      <c r="S271" s="445"/>
      <c r="T271" s="445"/>
      <c r="U271" s="445" t="s">
        <v>53</v>
      </c>
      <c r="V271" s="445" t="s">
        <v>69</v>
      </c>
      <c r="W271" s="445" t="s">
        <v>54</v>
      </c>
      <c r="X271" s="445" t="s">
        <v>55</v>
      </c>
      <c r="Y271" s="445"/>
      <c r="Z271" s="445" t="s">
        <v>56</v>
      </c>
      <c r="AA271" s="445" t="s">
        <v>72</v>
      </c>
      <c r="AB271" s="445" t="s">
        <v>73</v>
      </c>
      <c r="AC271" s="445" t="s">
        <v>57</v>
      </c>
      <c r="AD271" s="445" t="s">
        <v>74</v>
      </c>
      <c r="AE271" s="445"/>
      <c r="AF271" s="445"/>
      <c r="AG271" s="445" t="s">
        <v>75</v>
      </c>
      <c r="AH271" s="445" t="s">
        <v>76</v>
      </c>
      <c r="AI271" s="445" t="s">
        <v>77</v>
      </c>
      <c r="AJ271" s="445"/>
      <c r="AK271" s="445" t="s">
        <v>79</v>
      </c>
      <c r="AL271" s="445"/>
      <c r="AM271" s="445"/>
      <c r="AN271" s="445"/>
    </row>
    <row r="272" spans="2:41" ht="19.5" hidden="1" outlineLevel="1" x14ac:dyDescent="0.25">
      <c r="B272" s="445"/>
      <c r="C272" s="445"/>
      <c r="D272" s="445"/>
      <c r="E272" s="445"/>
      <c r="F272" s="445"/>
      <c r="G272" s="445"/>
      <c r="H272" s="445"/>
      <c r="I272" s="445"/>
      <c r="J272" s="445"/>
      <c r="K272" s="445"/>
      <c r="L272" s="445"/>
      <c r="M272" s="4" t="s">
        <v>66</v>
      </c>
      <c r="N272" s="4" t="s">
        <v>51</v>
      </c>
      <c r="O272" s="4" t="s">
        <v>52</v>
      </c>
      <c r="P272" s="4" t="s">
        <v>51</v>
      </c>
      <c r="Q272" s="4" t="s">
        <v>53</v>
      </c>
      <c r="R272" s="4" t="s">
        <v>67</v>
      </c>
      <c r="S272" s="4" t="s">
        <v>54</v>
      </c>
      <c r="T272" s="4" t="s">
        <v>55</v>
      </c>
      <c r="U272" s="445"/>
      <c r="V272" s="445"/>
      <c r="W272" s="445"/>
      <c r="X272" s="445"/>
      <c r="Y272" s="445"/>
      <c r="Z272" s="445"/>
      <c r="AA272" s="445"/>
      <c r="AB272" s="445"/>
      <c r="AC272" s="445"/>
      <c r="AD272" s="445"/>
      <c r="AE272" s="445"/>
      <c r="AF272" s="445"/>
      <c r="AG272" s="445"/>
      <c r="AH272" s="445"/>
      <c r="AI272" s="4" t="s">
        <v>29</v>
      </c>
      <c r="AJ272" s="4" t="s">
        <v>78</v>
      </c>
      <c r="AK272" s="445"/>
      <c r="AL272" s="445"/>
      <c r="AM272" s="445"/>
      <c r="AN272" s="445"/>
    </row>
    <row r="273" spans="2:40" ht="19.5" hidden="1" outlineLevel="1" x14ac:dyDescent="0.25">
      <c r="B273" s="4">
        <v>1</v>
      </c>
      <c r="C273" s="4" t="s">
        <v>42</v>
      </c>
      <c r="D273" s="3">
        <v>12</v>
      </c>
      <c r="E273" s="3" t="str">
        <f t="shared" ref="E273:E322" si="56">IFERROR(VLOOKUP(D273,kamiyon,2,0),"")</f>
        <v>مایلز9</v>
      </c>
      <c r="F273" s="3" t="str">
        <f t="shared" ref="F273:F322" si="57">IFERROR(VLOOKUP(D273,kamiyon,3,0),"")</f>
        <v>سیدابوالفضل طباطبایی</v>
      </c>
      <c r="G273" s="3" t="str">
        <f t="shared" ref="G273:G322" si="58">IFERROR(VLOOKUP(D273,kamiyon,4,0),"")</f>
        <v>25ع255 ایران 33</v>
      </c>
      <c r="H273" s="3" t="str">
        <f t="shared" ref="H273:H322" si="59">IFERROR(VLOOKUP(D273,kamiyon,5,0),"")</f>
        <v>سیدابوالفضل طباطبایی</v>
      </c>
      <c r="I273" s="4">
        <v>1136</v>
      </c>
      <c r="J273" s="4"/>
      <c r="K273" s="4" t="s">
        <v>63</v>
      </c>
      <c r="L273" s="4"/>
      <c r="M273" s="4"/>
      <c r="N273" s="4"/>
      <c r="O273" s="4"/>
      <c r="P273" s="4"/>
      <c r="Q273" s="4"/>
      <c r="R273" s="4"/>
      <c r="S273" s="4"/>
      <c r="T273" s="4"/>
      <c r="U273" s="4">
        <v>10</v>
      </c>
      <c r="V273" s="4">
        <v>5</v>
      </c>
      <c r="W273" s="4"/>
      <c r="X273" s="4"/>
      <c r="Y273" s="4">
        <v>2563</v>
      </c>
      <c r="Z273" s="4">
        <v>10</v>
      </c>
      <c r="AA273" s="4">
        <v>25</v>
      </c>
      <c r="AB273" s="4"/>
      <c r="AC273" s="4">
        <f>AA273-Z273</f>
        <v>15</v>
      </c>
      <c r="AD273" s="4"/>
      <c r="AE273" s="4">
        <v>1</v>
      </c>
      <c r="AF273" s="4">
        <f>AE273/Y273</f>
        <v>3.9016777214202108E-4</v>
      </c>
      <c r="AG273" s="90">
        <v>0.33333333333333331</v>
      </c>
      <c r="AH273" s="90">
        <v>0.79166666666666663</v>
      </c>
      <c r="AI273" s="90">
        <v>8.3333333333333329E-2</v>
      </c>
      <c r="AJ273" s="90">
        <v>4.1666666666666664E-2</v>
      </c>
      <c r="AK273" s="90">
        <f>SUM(AH273-AG273)-(AJ273+AI273)</f>
        <v>0.33333333333333331</v>
      </c>
      <c r="AL273" s="90">
        <f>(Y273/AK273)</f>
        <v>7689</v>
      </c>
      <c r="AM273" s="90">
        <f t="shared" ref="AM273:AM322" si="60">(SUM(P273:T273,N273))/(AK273)</f>
        <v>0</v>
      </c>
      <c r="AN273" s="4"/>
    </row>
    <row r="274" spans="2:40" ht="19.5" hidden="1" outlineLevel="1" x14ac:dyDescent="0.25">
      <c r="B274" s="4">
        <v>2</v>
      </c>
      <c r="C274" s="4" t="s">
        <v>42</v>
      </c>
      <c r="D274" s="3">
        <v>13</v>
      </c>
      <c r="E274" s="3" t="str">
        <f t="shared" si="56"/>
        <v>مایلز10</v>
      </c>
      <c r="F274" s="3" t="str">
        <f t="shared" si="57"/>
        <v>عارف عارفی</v>
      </c>
      <c r="G274" s="3" t="str">
        <f t="shared" si="58"/>
        <v>25ع255 ایران 34</v>
      </c>
      <c r="H274" s="3" t="str">
        <f t="shared" si="59"/>
        <v>عارف عارفی</v>
      </c>
      <c r="I274" s="4"/>
      <c r="J274" s="4"/>
      <c r="K274" s="4" t="s">
        <v>63</v>
      </c>
      <c r="L274" s="4"/>
      <c r="M274" s="4"/>
      <c r="N274" s="4"/>
      <c r="O274" s="4"/>
      <c r="P274" s="4"/>
      <c r="Q274" s="4"/>
      <c r="R274" s="4"/>
      <c r="S274" s="4"/>
      <c r="T274" s="4"/>
      <c r="U274" s="4">
        <v>10</v>
      </c>
      <c r="V274" s="4">
        <v>5</v>
      </c>
      <c r="W274" s="4"/>
      <c r="X274" s="4"/>
      <c r="Y274" s="4">
        <v>6</v>
      </c>
      <c r="Z274" s="4">
        <v>10</v>
      </c>
      <c r="AA274" s="4">
        <v>25</v>
      </c>
      <c r="AB274" s="4"/>
      <c r="AC274" s="4">
        <f t="shared" ref="AC274:AC322" si="61">AA274-Z274</f>
        <v>15</v>
      </c>
      <c r="AD274" s="4"/>
      <c r="AE274" s="4">
        <v>1</v>
      </c>
      <c r="AF274" s="4">
        <f t="shared" ref="AF274:AF322" si="62">AE274/Y274</f>
        <v>0.16666666666666666</v>
      </c>
      <c r="AG274" s="90">
        <v>0.33333333333333331</v>
      </c>
      <c r="AH274" s="90">
        <v>0.79166666666666663</v>
      </c>
      <c r="AI274" s="90">
        <v>8.3333333333333329E-2</v>
      </c>
      <c r="AJ274" s="90">
        <v>4.1666666666666664E-2</v>
      </c>
      <c r="AK274" s="90">
        <f t="shared" ref="AK274:AK322" si="63">SUM(AH274-AG274)-(AJ274+AI274)</f>
        <v>0.33333333333333331</v>
      </c>
      <c r="AL274" s="90">
        <f t="shared" ref="AL274:AL322" si="64">(Y274/AK274)</f>
        <v>18</v>
      </c>
      <c r="AM274" s="90">
        <f t="shared" si="60"/>
        <v>0</v>
      </c>
      <c r="AN274" s="4"/>
    </row>
    <row r="275" spans="2:40" ht="19.5" hidden="1" outlineLevel="1" x14ac:dyDescent="0.25">
      <c r="B275" s="4">
        <v>3</v>
      </c>
      <c r="C275" s="4" t="s">
        <v>42</v>
      </c>
      <c r="D275" s="3">
        <v>14</v>
      </c>
      <c r="E275" s="3" t="str">
        <f t="shared" si="56"/>
        <v>مایلز11</v>
      </c>
      <c r="F275" s="3" t="str">
        <f t="shared" si="57"/>
        <v>زنده روح</v>
      </c>
      <c r="G275" s="3" t="str">
        <f t="shared" si="58"/>
        <v>25ع255 ایران 35</v>
      </c>
      <c r="H275" s="3" t="str">
        <f t="shared" si="59"/>
        <v>زنده روح</v>
      </c>
      <c r="I275" s="4"/>
      <c r="J275" s="4"/>
      <c r="K275" s="4" t="s">
        <v>63</v>
      </c>
      <c r="L275" s="4"/>
      <c r="M275" s="4"/>
      <c r="N275" s="4"/>
      <c r="O275" s="4"/>
      <c r="P275" s="4"/>
      <c r="Q275" s="4"/>
      <c r="R275" s="4"/>
      <c r="S275" s="4"/>
      <c r="T275" s="4"/>
      <c r="U275" s="4">
        <v>10</v>
      </c>
      <c r="V275" s="4">
        <v>5</v>
      </c>
      <c r="W275" s="4"/>
      <c r="X275" s="4"/>
      <c r="Y275" s="4">
        <v>7</v>
      </c>
      <c r="Z275" s="4">
        <v>10</v>
      </c>
      <c r="AA275" s="4">
        <v>25</v>
      </c>
      <c r="AB275" s="4"/>
      <c r="AC275" s="4">
        <f t="shared" si="61"/>
        <v>15</v>
      </c>
      <c r="AD275" s="4"/>
      <c r="AE275" s="4">
        <v>1</v>
      </c>
      <c r="AF275" s="4">
        <f t="shared" si="62"/>
        <v>0.14285714285714285</v>
      </c>
      <c r="AG275" s="90">
        <v>0.33333333333333331</v>
      </c>
      <c r="AH275" s="90">
        <v>0.79166666666666663</v>
      </c>
      <c r="AI275" s="90">
        <v>8.3333333333333329E-2</v>
      </c>
      <c r="AJ275" s="90">
        <v>4.1666666666666664E-2</v>
      </c>
      <c r="AK275" s="90">
        <f t="shared" si="63"/>
        <v>0.33333333333333331</v>
      </c>
      <c r="AL275" s="90">
        <f t="shared" si="64"/>
        <v>21</v>
      </c>
      <c r="AM275" s="90">
        <f t="shared" si="60"/>
        <v>0</v>
      </c>
      <c r="AN275" s="4"/>
    </row>
    <row r="276" spans="2:40" ht="19.5" hidden="1" outlineLevel="1" x14ac:dyDescent="0.25">
      <c r="B276" s="4">
        <v>4</v>
      </c>
      <c r="C276" s="4" t="s">
        <v>42</v>
      </c>
      <c r="D276" s="3">
        <v>15</v>
      </c>
      <c r="E276" s="3" t="str">
        <f t="shared" si="56"/>
        <v>مایلز12</v>
      </c>
      <c r="F276" s="3" t="str">
        <f t="shared" si="57"/>
        <v>زنده روح</v>
      </c>
      <c r="G276" s="3" t="str">
        <f t="shared" si="58"/>
        <v>25ع255 ایران 36</v>
      </c>
      <c r="H276" s="3" t="str">
        <f t="shared" si="59"/>
        <v>زنده روح</v>
      </c>
      <c r="I276" s="4"/>
      <c r="J276" s="4"/>
      <c r="K276" s="4" t="s">
        <v>63</v>
      </c>
      <c r="L276" s="4"/>
      <c r="M276" s="4"/>
      <c r="N276" s="4"/>
      <c r="O276" s="4"/>
      <c r="P276" s="4"/>
      <c r="Q276" s="4"/>
      <c r="R276" s="4"/>
      <c r="S276" s="4"/>
      <c r="T276" s="4"/>
      <c r="U276" s="4">
        <v>10</v>
      </c>
      <c r="V276" s="4">
        <v>5</v>
      </c>
      <c r="W276" s="4"/>
      <c r="X276" s="4"/>
      <c r="Y276" s="4">
        <v>8</v>
      </c>
      <c r="Z276" s="4">
        <v>10</v>
      </c>
      <c r="AA276" s="4">
        <v>25</v>
      </c>
      <c r="AB276" s="4"/>
      <c r="AC276" s="4">
        <f t="shared" si="61"/>
        <v>15</v>
      </c>
      <c r="AD276" s="4"/>
      <c r="AE276" s="4">
        <v>1</v>
      </c>
      <c r="AF276" s="4">
        <f t="shared" si="62"/>
        <v>0.125</v>
      </c>
      <c r="AG276" s="90">
        <v>0.33333333333333331</v>
      </c>
      <c r="AH276" s="90">
        <v>0.79166666666666663</v>
      </c>
      <c r="AI276" s="90">
        <v>8.3333333333333329E-2</v>
      </c>
      <c r="AJ276" s="90">
        <v>4.1666666666666664E-2</v>
      </c>
      <c r="AK276" s="90">
        <f t="shared" si="63"/>
        <v>0.33333333333333331</v>
      </c>
      <c r="AL276" s="90">
        <f t="shared" si="64"/>
        <v>24</v>
      </c>
      <c r="AM276" s="90">
        <f t="shared" si="60"/>
        <v>0</v>
      </c>
      <c r="AN276" s="4"/>
    </row>
    <row r="277" spans="2:40" ht="19.5" hidden="1" outlineLevel="1" x14ac:dyDescent="0.25">
      <c r="B277" s="4">
        <v>5</v>
      </c>
      <c r="C277" s="4" t="s">
        <v>42</v>
      </c>
      <c r="D277" s="3">
        <v>16</v>
      </c>
      <c r="E277" s="3" t="str">
        <f t="shared" si="56"/>
        <v>مایلز13</v>
      </c>
      <c r="F277" s="3" t="str">
        <f t="shared" si="57"/>
        <v>سید مهدی طباطبایی</v>
      </c>
      <c r="G277" s="3" t="str">
        <f t="shared" si="58"/>
        <v>25ع255 ایران 37</v>
      </c>
      <c r="H277" s="3" t="str">
        <f t="shared" si="59"/>
        <v>سید مهدی طباطبایی</v>
      </c>
      <c r="I277" s="4"/>
      <c r="J277" s="4"/>
      <c r="K277" s="4" t="s">
        <v>63</v>
      </c>
      <c r="L277" s="4"/>
      <c r="M277" s="4"/>
      <c r="N277" s="4"/>
      <c r="O277" s="4"/>
      <c r="P277" s="4"/>
      <c r="Q277" s="4"/>
      <c r="R277" s="4"/>
      <c r="S277" s="4"/>
      <c r="T277" s="4"/>
      <c r="U277" s="4">
        <v>10</v>
      </c>
      <c r="V277" s="4">
        <v>5</v>
      </c>
      <c r="W277" s="4"/>
      <c r="X277" s="4"/>
      <c r="Y277" s="4">
        <v>9</v>
      </c>
      <c r="Z277" s="4">
        <v>10</v>
      </c>
      <c r="AA277" s="4">
        <v>25</v>
      </c>
      <c r="AB277" s="4"/>
      <c r="AC277" s="4">
        <f t="shared" si="61"/>
        <v>15</v>
      </c>
      <c r="AD277" s="4"/>
      <c r="AE277" s="4">
        <v>1</v>
      </c>
      <c r="AF277" s="4">
        <f t="shared" si="62"/>
        <v>0.1111111111111111</v>
      </c>
      <c r="AG277" s="90">
        <v>0.33333333333333331</v>
      </c>
      <c r="AH277" s="90">
        <v>0.79166666666666663</v>
      </c>
      <c r="AI277" s="90">
        <v>8.3333333333333329E-2</v>
      </c>
      <c r="AJ277" s="90">
        <v>4.1666666666666664E-2</v>
      </c>
      <c r="AK277" s="90">
        <f t="shared" si="63"/>
        <v>0.33333333333333331</v>
      </c>
      <c r="AL277" s="90">
        <f t="shared" si="64"/>
        <v>27</v>
      </c>
      <c r="AM277" s="90">
        <f t="shared" si="60"/>
        <v>0</v>
      </c>
      <c r="AN277" s="4"/>
    </row>
    <row r="278" spans="2:40" ht="19.5" hidden="1" outlineLevel="1" x14ac:dyDescent="0.25">
      <c r="B278" s="4">
        <v>6</v>
      </c>
      <c r="C278" s="4" t="s">
        <v>42</v>
      </c>
      <c r="D278" s="3">
        <v>17</v>
      </c>
      <c r="E278" s="3" t="str">
        <f t="shared" si="56"/>
        <v>مایلز14</v>
      </c>
      <c r="F278" s="3" t="str">
        <f t="shared" si="57"/>
        <v>رحمت یعقوبی</v>
      </c>
      <c r="G278" s="3" t="str">
        <f t="shared" si="58"/>
        <v>25ع255 ایران 38</v>
      </c>
      <c r="H278" s="3" t="str">
        <f t="shared" si="59"/>
        <v>رحمت یعقوبی</v>
      </c>
      <c r="I278" s="4"/>
      <c r="J278" s="4"/>
      <c r="K278" s="4" t="s">
        <v>63</v>
      </c>
      <c r="L278" s="4"/>
      <c r="M278" s="4"/>
      <c r="N278" s="4"/>
      <c r="O278" s="4"/>
      <c r="P278" s="4"/>
      <c r="Q278" s="4"/>
      <c r="R278" s="4"/>
      <c r="S278" s="4"/>
      <c r="T278" s="4"/>
      <c r="U278" s="4">
        <v>10</v>
      </c>
      <c r="V278" s="4">
        <v>5</v>
      </c>
      <c r="W278" s="4"/>
      <c r="X278" s="4"/>
      <c r="Y278" s="4">
        <v>10</v>
      </c>
      <c r="Z278" s="4">
        <v>10</v>
      </c>
      <c r="AA278" s="4">
        <v>25</v>
      </c>
      <c r="AB278" s="4"/>
      <c r="AC278" s="4">
        <f t="shared" si="61"/>
        <v>15</v>
      </c>
      <c r="AD278" s="4"/>
      <c r="AE278" s="4">
        <v>1</v>
      </c>
      <c r="AF278" s="4">
        <f t="shared" si="62"/>
        <v>0.1</v>
      </c>
      <c r="AG278" s="90">
        <v>0.33333333333333331</v>
      </c>
      <c r="AH278" s="90">
        <v>0.79166666666666663</v>
      </c>
      <c r="AI278" s="90">
        <v>8.3333333333333329E-2</v>
      </c>
      <c r="AJ278" s="90">
        <v>4.1666666666666664E-2</v>
      </c>
      <c r="AK278" s="90">
        <f t="shared" si="63"/>
        <v>0.33333333333333331</v>
      </c>
      <c r="AL278" s="90">
        <f t="shared" si="64"/>
        <v>30</v>
      </c>
      <c r="AM278" s="90">
        <f t="shared" si="60"/>
        <v>0</v>
      </c>
      <c r="AN278" s="4"/>
    </row>
    <row r="279" spans="2:40" ht="19.5" hidden="1" outlineLevel="1" x14ac:dyDescent="0.25">
      <c r="B279" s="4">
        <v>7</v>
      </c>
      <c r="C279" s="4" t="s">
        <v>42</v>
      </c>
      <c r="D279" s="3">
        <v>18</v>
      </c>
      <c r="E279" s="3" t="str">
        <f t="shared" si="56"/>
        <v>مایلز15</v>
      </c>
      <c r="F279" s="3" t="str">
        <f t="shared" si="57"/>
        <v>حسن قاسمی</v>
      </c>
      <c r="G279" s="3" t="str">
        <f t="shared" si="58"/>
        <v>25ع255 ایران 39</v>
      </c>
      <c r="H279" s="3" t="str">
        <f t="shared" si="59"/>
        <v>حسن قاسمی</v>
      </c>
      <c r="I279" s="4"/>
      <c r="J279" s="4"/>
      <c r="K279" s="4" t="s">
        <v>63</v>
      </c>
      <c r="L279" s="4"/>
      <c r="M279" s="4"/>
      <c r="N279" s="4"/>
      <c r="O279" s="4"/>
      <c r="P279" s="4"/>
      <c r="Q279" s="4"/>
      <c r="R279" s="4"/>
      <c r="S279" s="4"/>
      <c r="T279" s="4"/>
      <c r="U279" s="4">
        <v>10</v>
      </c>
      <c r="V279" s="4">
        <v>5</v>
      </c>
      <c r="W279" s="4"/>
      <c r="X279" s="4"/>
      <c r="Y279" s="4">
        <v>11</v>
      </c>
      <c r="Z279" s="4">
        <v>10</v>
      </c>
      <c r="AA279" s="4">
        <v>25</v>
      </c>
      <c r="AB279" s="4"/>
      <c r="AC279" s="4">
        <f t="shared" si="61"/>
        <v>15</v>
      </c>
      <c r="AD279" s="4"/>
      <c r="AE279" s="4">
        <v>1</v>
      </c>
      <c r="AF279" s="4">
        <f t="shared" si="62"/>
        <v>9.0909090909090912E-2</v>
      </c>
      <c r="AG279" s="90">
        <v>0.33333333333333331</v>
      </c>
      <c r="AH279" s="90">
        <v>0.79166666666666663</v>
      </c>
      <c r="AI279" s="90">
        <v>8.3333333333333329E-2</v>
      </c>
      <c r="AJ279" s="90">
        <v>4.1666666666666664E-2</v>
      </c>
      <c r="AK279" s="90">
        <f t="shared" si="63"/>
        <v>0.33333333333333331</v>
      </c>
      <c r="AL279" s="90">
        <f t="shared" si="64"/>
        <v>33</v>
      </c>
      <c r="AM279" s="90">
        <f t="shared" si="60"/>
        <v>0</v>
      </c>
      <c r="AN279" s="4"/>
    </row>
    <row r="280" spans="2:40" ht="19.5" hidden="1" outlineLevel="1" x14ac:dyDescent="0.25">
      <c r="B280" s="4">
        <v>8</v>
      </c>
      <c r="C280" s="4" t="s">
        <v>42</v>
      </c>
      <c r="D280" s="3">
        <v>19</v>
      </c>
      <c r="E280" s="3" t="str">
        <f t="shared" si="56"/>
        <v/>
      </c>
      <c r="F280" s="3" t="str">
        <f t="shared" si="57"/>
        <v/>
      </c>
      <c r="G280" s="3" t="str">
        <f t="shared" si="58"/>
        <v/>
      </c>
      <c r="H280" s="3" t="str">
        <f t="shared" si="59"/>
        <v/>
      </c>
      <c r="I280" s="4"/>
      <c r="J280" s="4"/>
      <c r="K280" s="4" t="s">
        <v>63</v>
      </c>
      <c r="L280" s="4"/>
      <c r="M280" s="4"/>
      <c r="N280" s="4"/>
      <c r="O280" s="4"/>
      <c r="P280" s="4"/>
      <c r="Q280" s="4"/>
      <c r="R280" s="4"/>
      <c r="S280" s="4"/>
      <c r="T280" s="4"/>
      <c r="U280" s="4">
        <v>10</v>
      </c>
      <c r="V280" s="4">
        <v>5</v>
      </c>
      <c r="W280" s="4"/>
      <c r="X280" s="4"/>
      <c r="Y280" s="4">
        <v>12</v>
      </c>
      <c r="Z280" s="4">
        <v>10</v>
      </c>
      <c r="AA280" s="4">
        <v>25</v>
      </c>
      <c r="AB280" s="4"/>
      <c r="AC280" s="4">
        <f t="shared" si="61"/>
        <v>15</v>
      </c>
      <c r="AD280" s="4"/>
      <c r="AE280" s="4">
        <v>1</v>
      </c>
      <c r="AF280" s="4">
        <f t="shared" si="62"/>
        <v>8.3333333333333329E-2</v>
      </c>
      <c r="AG280" s="90">
        <v>0.33333333333333331</v>
      </c>
      <c r="AH280" s="90">
        <v>0.79166666666666663</v>
      </c>
      <c r="AI280" s="90">
        <v>8.3333333333333329E-2</v>
      </c>
      <c r="AJ280" s="90">
        <v>4.1666666666666664E-2</v>
      </c>
      <c r="AK280" s="90">
        <f t="shared" si="63"/>
        <v>0.33333333333333331</v>
      </c>
      <c r="AL280" s="90">
        <f t="shared" si="64"/>
        <v>36</v>
      </c>
      <c r="AM280" s="90">
        <f t="shared" si="60"/>
        <v>0</v>
      </c>
      <c r="AN280" s="4"/>
    </row>
    <row r="281" spans="2:40" ht="19.5" hidden="1" outlineLevel="1" x14ac:dyDescent="0.25">
      <c r="B281" s="4">
        <v>9</v>
      </c>
      <c r="C281" s="4" t="s">
        <v>42</v>
      </c>
      <c r="D281" s="3">
        <v>20</v>
      </c>
      <c r="E281" s="3" t="str">
        <f t="shared" si="56"/>
        <v>مایلز16</v>
      </c>
      <c r="F281" s="3" t="str">
        <f t="shared" si="57"/>
        <v>سید شهاب</v>
      </c>
      <c r="G281" s="3" t="str">
        <f t="shared" si="58"/>
        <v>25ع255 ایران 40</v>
      </c>
      <c r="H281" s="3" t="str">
        <f t="shared" si="59"/>
        <v>سید شهاب</v>
      </c>
      <c r="I281" s="4"/>
      <c r="J281" s="4"/>
      <c r="K281" s="4" t="s">
        <v>63</v>
      </c>
      <c r="L281" s="4"/>
      <c r="M281" s="4"/>
      <c r="N281" s="4"/>
      <c r="O281" s="4"/>
      <c r="P281" s="4"/>
      <c r="Q281" s="4"/>
      <c r="R281" s="4"/>
      <c r="S281" s="4"/>
      <c r="T281" s="4"/>
      <c r="U281" s="4">
        <v>10</v>
      </c>
      <c r="V281" s="4">
        <v>5</v>
      </c>
      <c r="W281" s="4"/>
      <c r="X281" s="4"/>
      <c r="Y281" s="4">
        <v>13</v>
      </c>
      <c r="Z281" s="4">
        <v>10</v>
      </c>
      <c r="AA281" s="4">
        <v>25</v>
      </c>
      <c r="AB281" s="4"/>
      <c r="AC281" s="4">
        <f t="shared" si="61"/>
        <v>15</v>
      </c>
      <c r="AD281" s="4"/>
      <c r="AE281" s="4">
        <v>1</v>
      </c>
      <c r="AF281" s="4">
        <f t="shared" si="62"/>
        <v>7.6923076923076927E-2</v>
      </c>
      <c r="AG281" s="90">
        <v>0.33333333333333331</v>
      </c>
      <c r="AH281" s="90">
        <v>0.79166666666666663</v>
      </c>
      <c r="AI281" s="90">
        <v>8.3333333333333329E-2</v>
      </c>
      <c r="AJ281" s="90">
        <v>4.1666666666666664E-2</v>
      </c>
      <c r="AK281" s="90">
        <f t="shared" si="63"/>
        <v>0.33333333333333331</v>
      </c>
      <c r="AL281" s="90">
        <f t="shared" si="64"/>
        <v>39</v>
      </c>
      <c r="AM281" s="90">
        <f t="shared" si="60"/>
        <v>0</v>
      </c>
      <c r="AN281" s="4"/>
    </row>
    <row r="282" spans="2:40" ht="19.5" hidden="1" outlineLevel="1" x14ac:dyDescent="0.25">
      <c r="B282" s="4">
        <v>10</v>
      </c>
      <c r="C282" s="4" t="s">
        <v>42</v>
      </c>
      <c r="D282" s="3">
        <v>21</v>
      </c>
      <c r="E282" s="3" t="str">
        <f t="shared" si="56"/>
        <v>مایلز17</v>
      </c>
      <c r="F282" s="3" t="str">
        <f t="shared" si="57"/>
        <v>محمد علی یعقوبی</v>
      </c>
      <c r="G282" s="3" t="str">
        <f t="shared" si="58"/>
        <v>25ع255 ایران 41</v>
      </c>
      <c r="H282" s="3" t="str">
        <f t="shared" si="59"/>
        <v>محمد علی یعقوبی</v>
      </c>
      <c r="I282" s="4"/>
      <c r="J282" s="4"/>
      <c r="K282" s="4" t="s">
        <v>63</v>
      </c>
      <c r="L282" s="4"/>
      <c r="M282" s="4"/>
      <c r="N282" s="4"/>
      <c r="O282" s="4"/>
      <c r="P282" s="4"/>
      <c r="Q282" s="4"/>
      <c r="R282" s="4"/>
      <c r="S282" s="4"/>
      <c r="T282" s="4"/>
      <c r="U282" s="4">
        <v>10</v>
      </c>
      <c r="V282" s="4">
        <v>5</v>
      </c>
      <c r="W282" s="4"/>
      <c r="X282" s="4"/>
      <c r="Y282" s="4">
        <v>14</v>
      </c>
      <c r="Z282" s="4">
        <v>10</v>
      </c>
      <c r="AA282" s="4">
        <v>25</v>
      </c>
      <c r="AB282" s="4"/>
      <c r="AC282" s="4">
        <f t="shared" si="61"/>
        <v>15</v>
      </c>
      <c r="AD282" s="4"/>
      <c r="AE282" s="4">
        <v>1</v>
      </c>
      <c r="AF282" s="4">
        <f t="shared" si="62"/>
        <v>7.1428571428571425E-2</v>
      </c>
      <c r="AG282" s="90">
        <v>0.33333333333333331</v>
      </c>
      <c r="AH282" s="90">
        <v>0.79166666666666663</v>
      </c>
      <c r="AI282" s="90">
        <v>8.3333333333333329E-2</v>
      </c>
      <c r="AJ282" s="90">
        <v>4.1666666666666664E-2</v>
      </c>
      <c r="AK282" s="90">
        <f t="shared" si="63"/>
        <v>0.33333333333333331</v>
      </c>
      <c r="AL282" s="90">
        <f t="shared" si="64"/>
        <v>42</v>
      </c>
      <c r="AM282" s="90">
        <f t="shared" si="60"/>
        <v>0</v>
      </c>
      <c r="AN282" s="4"/>
    </row>
    <row r="283" spans="2:40" ht="19.5" hidden="1" outlineLevel="1" x14ac:dyDescent="0.25">
      <c r="B283" s="4">
        <v>11</v>
      </c>
      <c r="C283" s="4" t="s">
        <v>42</v>
      </c>
      <c r="D283" s="3">
        <v>22</v>
      </c>
      <c r="E283" s="3" t="str">
        <f t="shared" si="56"/>
        <v>مایلز18</v>
      </c>
      <c r="F283" s="3" t="str">
        <f t="shared" si="57"/>
        <v>سجاد رضوی</v>
      </c>
      <c r="G283" s="3" t="str">
        <f t="shared" si="58"/>
        <v>25ع255 ایران 42</v>
      </c>
      <c r="H283" s="3" t="str">
        <f t="shared" si="59"/>
        <v>سجاد رضوی</v>
      </c>
      <c r="I283" s="4"/>
      <c r="J283" s="4"/>
      <c r="K283" s="4" t="s">
        <v>63</v>
      </c>
      <c r="L283" s="4"/>
      <c r="M283" s="4"/>
      <c r="N283" s="4"/>
      <c r="O283" s="4"/>
      <c r="P283" s="4"/>
      <c r="Q283" s="4"/>
      <c r="R283" s="4"/>
      <c r="S283" s="4"/>
      <c r="T283" s="4"/>
      <c r="U283" s="4">
        <v>10</v>
      </c>
      <c r="V283" s="4">
        <v>5</v>
      </c>
      <c r="W283" s="4"/>
      <c r="X283" s="4"/>
      <c r="Y283" s="4">
        <v>15</v>
      </c>
      <c r="Z283" s="4">
        <v>10</v>
      </c>
      <c r="AA283" s="4">
        <v>25</v>
      </c>
      <c r="AB283" s="4"/>
      <c r="AC283" s="4">
        <f t="shared" si="61"/>
        <v>15</v>
      </c>
      <c r="AD283" s="4"/>
      <c r="AE283" s="4">
        <v>1</v>
      </c>
      <c r="AF283" s="4">
        <f t="shared" si="62"/>
        <v>6.6666666666666666E-2</v>
      </c>
      <c r="AG283" s="90">
        <v>0.33333333333333331</v>
      </c>
      <c r="AH283" s="90">
        <v>0.79166666666666663</v>
      </c>
      <c r="AI283" s="90">
        <v>8.3333333333333329E-2</v>
      </c>
      <c r="AJ283" s="90">
        <v>4.1666666666666664E-2</v>
      </c>
      <c r="AK283" s="90">
        <f t="shared" si="63"/>
        <v>0.33333333333333331</v>
      </c>
      <c r="AL283" s="90">
        <f t="shared" si="64"/>
        <v>45</v>
      </c>
      <c r="AM283" s="90">
        <f t="shared" si="60"/>
        <v>0</v>
      </c>
      <c r="AN283" s="4"/>
    </row>
    <row r="284" spans="2:40" ht="19.5" hidden="1" outlineLevel="1" x14ac:dyDescent="0.25">
      <c r="B284" s="4">
        <v>12</v>
      </c>
      <c r="C284" s="4" t="s">
        <v>42</v>
      </c>
      <c r="D284" s="3">
        <v>23</v>
      </c>
      <c r="E284" s="3" t="str">
        <f t="shared" si="56"/>
        <v>مایلز19</v>
      </c>
      <c r="F284" s="3" t="str">
        <f t="shared" si="57"/>
        <v>رویان مهر البرز</v>
      </c>
      <c r="G284" s="3" t="str">
        <f t="shared" si="58"/>
        <v>25ع255 ایران 43</v>
      </c>
      <c r="H284" s="3" t="str">
        <f t="shared" si="59"/>
        <v>رویان مهر البرز</v>
      </c>
      <c r="I284" s="4"/>
      <c r="J284" s="4"/>
      <c r="K284" s="4" t="s">
        <v>63</v>
      </c>
      <c r="L284" s="4"/>
      <c r="M284" s="4"/>
      <c r="N284" s="4"/>
      <c r="O284" s="4"/>
      <c r="P284" s="4"/>
      <c r="Q284" s="4"/>
      <c r="R284" s="4"/>
      <c r="S284" s="4"/>
      <c r="T284" s="4"/>
      <c r="U284" s="4">
        <v>10</v>
      </c>
      <c r="V284" s="4">
        <v>5</v>
      </c>
      <c r="W284" s="4"/>
      <c r="X284" s="4"/>
      <c r="Y284" s="4">
        <v>16</v>
      </c>
      <c r="Z284" s="4">
        <v>10</v>
      </c>
      <c r="AA284" s="4">
        <v>25</v>
      </c>
      <c r="AB284" s="4"/>
      <c r="AC284" s="4">
        <f t="shared" si="61"/>
        <v>15</v>
      </c>
      <c r="AD284" s="4"/>
      <c r="AE284" s="4">
        <v>1</v>
      </c>
      <c r="AF284" s="4">
        <f t="shared" si="62"/>
        <v>6.25E-2</v>
      </c>
      <c r="AG284" s="90">
        <v>0.33333333333333331</v>
      </c>
      <c r="AH284" s="90">
        <v>0.79166666666666663</v>
      </c>
      <c r="AI284" s="90">
        <v>8.3333333333333329E-2</v>
      </c>
      <c r="AJ284" s="90">
        <v>4.1666666666666664E-2</v>
      </c>
      <c r="AK284" s="90">
        <f t="shared" si="63"/>
        <v>0.33333333333333331</v>
      </c>
      <c r="AL284" s="90">
        <f t="shared" si="64"/>
        <v>48</v>
      </c>
      <c r="AM284" s="90">
        <f t="shared" si="60"/>
        <v>0</v>
      </c>
      <c r="AN284" s="4"/>
    </row>
    <row r="285" spans="2:40" ht="19.5" hidden="1" outlineLevel="1" x14ac:dyDescent="0.25">
      <c r="B285" s="4">
        <v>13</v>
      </c>
      <c r="C285" s="4" t="s">
        <v>42</v>
      </c>
      <c r="D285" s="3">
        <v>24</v>
      </c>
      <c r="E285" s="3" t="str">
        <f t="shared" si="56"/>
        <v>مایلز20</v>
      </c>
      <c r="F285" s="3" t="str">
        <f t="shared" si="57"/>
        <v>سجاد رضوی</v>
      </c>
      <c r="G285" s="3" t="str">
        <f t="shared" si="58"/>
        <v>25ع255 ایران 44</v>
      </c>
      <c r="H285" s="3" t="str">
        <f t="shared" si="59"/>
        <v>سجاد رضوی</v>
      </c>
      <c r="I285" s="4"/>
      <c r="J285" s="4"/>
      <c r="K285" s="4" t="s">
        <v>63</v>
      </c>
      <c r="L285" s="4"/>
      <c r="M285" s="4"/>
      <c r="N285" s="4"/>
      <c r="O285" s="4"/>
      <c r="P285" s="4"/>
      <c r="Q285" s="4"/>
      <c r="R285" s="4"/>
      <c r="S285" s="4"/>
      <c r="T285" s="4"/>
      <c r="U285" s="4">
        <v>10</v>
      </c>
      <c r="V285" s="4">
        <v>5</v>
      </c>
      <c r="W285" s="4"/>
      <c r="X285" s="4"/>
      <c r="Y285" s="4">
        <v>17</v>
      </c>
      <c r="Z285" s="4">
        <v>10</v>
      </c>
      <c r="AA285" s="4">
        <v>25</v>
      </c>
      <c r="AB285" s="4"/>
      <c r="AC285" s="4">
        <f t="shared" si="61"/>
        <v>15</v>
      </c>
      <c r="AD285" s="4"/>
      <c r="AE285" s="4">
        <v>1</v>
      </c>
      <c r="AF285" s="4">
        <f t="shared" si="62"/>
        <v>5.8823529411764705E-2</v>
      </c>
      <c r="AG285" s="90">
        <v>0.33333333333333331</v>
      </c>
      <c r="AH285" s="90">
        <v>0.79166666666666663</v>
      </c>
      <c r="AI285" s="90">
        <v>8.3333333333333329E-2</v>
      </c>
      <c r="AJ285" s="90">
        <v>4.1666666666666664E-2</v>
      </c>
      <c r="AK285" s="90">
        <f t="shared" si="63"/>
        <v>0.33333333333333331</v>
      </c>
      <c r="AL285" s="90">
        <f t="shared" si="64"/>
        <v>51</v>
      </c>
      <c r="AM285" s="90">
        <f t="shared" si="60"/>
        <v>0</v>
      </c>
      <c r="AN285" s="4"/>
    </row>
    <row r="286" spans="2:40" ht="19.5" hidden="1" outlineLevel="1" x14ac:dyDescent="0.25">
      <c r="B286" s="4">
        <v>14</v>
      </c>
      <c r="C286" s="4" t="s">
        <v>42</v>
      </c>
      <c r="D286" s="3">
        <v>25</v>
      </c>
      <c r="E286" s="3" t="str">
        <f t="shared" si="56"/>
        <v>مایلز21</v>
      </c>
      <c r="F286" s="3" t="str">
        <f t="shared" si="57"/>
        <v>سجاد رضوی</v>
      </c>
      <c r="G286" s="3" t="str">
        <f t="shared" si="58"/>
        <v>25ع255 ایران 45</v>
      </c>
      <c r="H286" s="3" t="str">
        <f t="shared" si="59"/>
        <v>سجاد رضوی</v>
      </c>
      <c r="I286" s="4"/>
      <c r="J286" s="4"/>
      <c r="K286" s="4" t="s">
        <v>63</v>
      </c>
      <c r="L286" s="4"/>
      <c r="M286" s="4"/>
      <c r="N286" s="4"/>
      <c r="O286" s="4"/>
      <c r="P286" s="4"/>
      <c r="Q286" s="4"/>
      <c r="R286" s="4"/>
      <c r="S286" s="4"/>
      <c r="T286" s="4"/>
      <c r="U286" s="4">
        <v>10</v>
      </c>
      <c r="V286" s="4">
        <v>5</v>
      </c>
      <c r="W286" s="4"/>
      <c r="X286" s="4"/>
      <c r="Y286" s="4">
        <v>18</v>
      </c>
      <c r="Z286" s="4">
        <v>10</v>
      </c>
      <c r="AA286" s="4">
        <v>25</v>
      </c>
      <c r="AB286" s="4"/>
      <c r="AC286" s="4">
        <f t="shared" si="61"/>
        <v>15</v>
      </c>
      <c r="AD286" s="4"/>
      <c r="AE286" s="4">
        <v>1</v>
      </c>
      <c r="AF286" s="4">
        <f t="shared" si="62"/>
        <v>5.5555555555555552E-2</v>
      </c>
      <c r="AG286" s="90">
        <v>0.33333333333333331</v>
      </c>
      <c r="AH286" s="90">
        <v>0.79166666666666663</v>
      </c>
      <c r="AI286" s="90">
        <v>8.3333333333333329E-2</v>
      </c>
      <c r="AJ286" s="90">
        <v>4.1666666666666664E-2</v>
      </c>
      <c r="AK286" s="90">
        <f t="shared" si="63"/>
        <v>0.33333333333333331</v>
      </c>
      <c r="AL286" s="90">
        <f t="shared" si="64"/>
        <v>54</v>
      </c>
      <c r="AM286" s="90">
        <f t="shared" si="60"/>
        <v>0</v>
      </c>
      <c r="AN286" s="4"/>
    </row>
    <row r="287" spans="2:40" ht="19.5" hidden="1" outlineLevel="1" x14ac:dyDescent="0.25">
      <c r="B287" s="4">
        <v>15</v>
      </c>
      <c r="C287" s="4" t="s">
        <v>42</v>
      </c>
      <c r="D287" s="3">
        <v>26</v>
      </c>
      <c r="E287" s="3" t="str">
        <f t="shared" si="56"/>
        <v>مایلز22</v>
      </c>
      <c r="F287" s="3" t="str">
        <f t="shared" si="57"/>
        <v>سجاد رضوی</v>
      </c>
      <c r="G287" s="3" t="str">
        <f t="shared" si="58"/>
        <v>25ع255 ایران 46</v>
      </c>
      <c r="H287" s="3" t="str">
        <f t="shared" si="59"/>
        <v>سجاد رضوی</v>
      </c>
      <c r="I287" s="4"/>
      <c r="J287" s="4"/>
      <c r="K287" s="4" t="s">
        <v>63</v>
      </c>
      <c r="L287" s="4"/>
      <c r="M287" s="4"/>
      <c r="N287" s="4"/>
      <c r="O287" s="4"/>
      <c r="P287" s="4"/>
      <c r="Q287" s="4"/>
      <c r="R287" s="4"/>
      <c r="S287" s="4"/>
      <c r="T287" s="4"/>
      <c r="U287" s="4">
        <v>10</v>
      </c>
      <c r="V287" s="4">
        <v>5</v>
      </c>
      <c r="W287" s="4"/>
      <c r="X287" s="4"/>
      <c r="Y287" s="4"/>
      <c r="Z287" s="4">
        <v>10</v>
      </c>
      <c r="AA287" s="4">
        <v>25</v>
      </c>
      <c r="AB287" s="4"/>
      <c r="AC287" s="4">
        <f t="shared" si="61"/>
        <v>15</v>
      </c>
      <c r="AD287" s="4"/>
      <c r="AE287" s="4">
        <v>1</v>
      </c>
      <c r="AF287" s="4" t="e">
        <f t="shared" si="62"/>
        <v>#DIV/0!</v>
      </c>
      <c r="AG287" s="90">
        <v>0.33333333333333331</v>
      </c>
      <c r="AH287" s="90">
        <v>0.79166666666666663</v>
      </c>
      <c r="AI287" s="90">
        <v>8.3333333333333329E-2</v>
      </c>
      <c r="AJ287" s="90">
        <v>4.1666666666666664E-2</v>
      </c>
      <c r="AK287" s="90">
        <f t="shared" si="63"/>
        <v>0.33333333333333331</v>
      </c>
      <c r="AL287" s="90">
        <f t="shared" si="64"/>
        <v>0</v>
      </c>
      <c r="AM287" s="90">
        <f t="shared" si="60"/>
        <v>0</v>
      </c>
      <c r="AN287" s="4"/>
    </row>
    <row r="288" spans="2:40" ht="19.5" hidden="1" outlineLevel="1" x14ac:dyDescent="0.25">
      <c r="B288" s="4">
        <v>16</v>
      </c>
      <c r="C288" s="4" t="s">
        <v>42</v>
      </c>
      <c r="D288" s="3">
        <v>27</v>
      </c>
      <c r="E288" s="3" t="str">
        <f t="shared" si="56"/>
        <v>مایلز23</v>
      </c>
      <c r="F288" s="3" t="str">
        <f t="shared" si="57"/>
        <v>رویان مهر البرز</v>
      </c>
      <c r="G288" s="3" t="str">
        <f t="shared" si="58"/>
        <v>25ع255 ایران 47</v>
      </c>
      <c r="H288" s="3" t="str">
        <f t="shared" si="59"/>
        <v>رویان مهر البرز</v>
      </c>
      <c r="I288" s="4"/>
      <c r="J288" s="4"/>
      <c r="K288" s="4" t="s">
        <v>63</v>
      </c>
      <c r="L288" s="4"/>
      <c r="M288" s="4"/>
      <c r="N288" s="4"/>
      <c r="O288" s="4"/>
      <c r="P288" s="4"/>
      <c r="Q288" s="4"/>
      <c r="R288" s="4"/>
      <c r="S288" s="4"/>
      <c r="T288" s="4"/>
      <c r="U288" s="4">
        <v>10</v>
      </c>
      <c r="V288" s="4">
        <v>5</v>
      </c>
      <c r="W288" s="4"/>
      <c r="X288" s="4"/>
      <c r="Y288" s="4"/>
      <c r="Z288" s="4">
        <v>10</v>
      </c>
      <c r="AA288" s="4">
        <v>25</v>
      </c>
      <c r="AB288" s="4"/>
      <c r="AC288" s="4">
        <f t="shared" si="61"/>
        <v>15</v>
      </c>
      <c r="AD288" s="4"/>
      <c r="AE288" s="4">
        <v>1</v>
      </c>
      <c r="AF288" s="4" t="e">
        <f t="shared" si="62"/>
        <v>#DIV/0!</v>
      </c>
      <c r="AG288" s="90">
        <v>0.33333333333333331</v>
      </c>
      <c r="AH288" s="90">
        <v>0.79166666666666663</v>
      </c>
      <c r="AI288" s="90">
        <v>8.3333333333333329E-2</v>
      </c>
      <c r="AJ288" s="90">
        <v>4.1666666666666664E-2</v>
      </c>
      <c r="AK288" s="90">
        <f t="shared" si="63"/>
        <v>0.33333333333333331</v>
      </c>
      <c r="AL288" s="90">
        <f t="shared" si="64"/>
        <v>0</v>
      </c>
      <c r="AM288" s="90">
        <f t="shared" si="60"/>
        <v>0</v>
      </c>
      <c r="AN288" s="4"/>
    </row>
    <row r="289" spans="2:40" ht="19.5" hidden="1" outlineLevel="1" x14ac:dyDescent="0.25">
      <c r="B289" s="4">
        <v>17</v>
      </c>
      <c r="C289" s="4" t="s">
        <v>42</v>
      </c>
      <c r="D289" s="3">
        <v>28</v>
      </c>
      <c r="E289" s="3" t="str">
        <f t="shared" si="56"/>
        <v>مایلز24</v>
      </c>
      <c r="F289" s="3" t="str">
        <f t="shared" si="57"/>
        <v>تیمور اسماعیلزاده</v>
      </c>
      <c r="G289" s="3" t="str">
        <f t="shared" si="58"/>
        <v>25ع255 ایران 48</v>
      </c>
      <c r="H289" s="3" t="str">
        <f t="shared" si="59"/>
        <v>تیمور اسماعیلزاده</v>
      </c>
      <c r="I289" s="4"/>
      <c r="J289" s="4"/>
      <c r="K289" s="4" t="s">
        <v>63</v>
      </c>
      <c r="L289" s="4"/>
      <c r="M289" s="4"/>
      <c r="N289" s="4"/>
      <c r="O289" s="4"/>
      <c r="P289" s="4"/>
      <c r="Q289" s="4"/>
      <c r="R289" s="4"/>
      <c r="S289" s="4"/>
      <c r="T289" s="4"/>
      <c r="U289" s="4">
        <v>10</v>
      </c>
      <c r="V289" s="4">
        <v>5</v>
      </c>
      <c r="W289" s="4"/>
      <c r="X289" s="4"/>
      <c r="Y289" s="4"/>
      <c r="Z289" s="4">
        <v>10</v>
      </c>
      <c r="AA289" s="4">
        <v>25</v>
      </c>
      <c r="AB289" s="4"/>
      <c r="AC289" s="4">
        <f t="shared" si="61"/>
        <v>15</v>
      </c>
      <c r="AD289" s="4"/>
      <c r="AE289" s="4">
        <v>1</v>
      </c>
      <c r="AF289" s="4" t="e">
        <f t="shared" si="62"/>
        <v>#DIV/0!</v>
      </c>
      <c r="AG289" s="90">
        <v>0.33333333333333331</v>
      </c>
      <c r="AH289" s="90">
        <v>0.79166666666666663</v>
      </c>
      <c r="AI289" s="90">
        <v>8.3333333333333329E-2</v>
      </c>
      <c r="AJ289" s="90">
        <v>4.1666666666666664E-2</v>
      </c>
      <c r="AK289" s="90">
        <f t="shared" si="63"/>
        <v>0.33333333333333331</v>
      </c>
      <c r="AL289" s="90">
        <f t="shared" si="64"/>
        <v>0</v>
      </c>
      <c r="AM289" s="90">
        <f t="shared" si="60"/>
        <v>0</v>
      </c>
      <c r="AN289" s="4"/>
    </row>
    <row r="290" spans="2:40" ht="19.5" hidden="1" outlineLevel="1" x14ac:dyDescent="0.25">
      <c r="B290" s="4">
        <v>18</v>
      </c>
      <c r="C290" s="4" t="s">
        <v>42</v>
      </c>
      <c r="D290" s="3">
        <v>29</v>
      </c>
      <c r="E290" s="3" t="str">
        <f t="shared" si="56"/>
        <v>مایلز25</v>
      </c>
      <c r="F290" s="3" t="str">
        <f t="shared" si="57"/>
        <v>تیمور اسماعیلزاده</v>
      </c>
      <c r="G290" s="3" t="str">
        <f t="shared" si="58"/>
        <v>25ع255 ایران 49</v>
      </c>
      <c r="H290" s="3" t="str">
        <f t="shared" si="59"/>
        <v>تیمور اسماعیلزاده</v>
      </c>
      <c r="I290" s="4"/>
      <c r="J290" s="4"/>
      <c r="K290" s="4" t="s">
        <v>63</v>
      </c>
      <c r="L290" s="4"/>
      <c r="M290" s="4"/>
      <c r="N290" s="4"/>
      <c r="O290" s="4"/>
      <c r="P290" s="4"/>
      <c r="Q290" s="4"/>
      <c r="R290" s="4"/>
      <c r="S290" s="4"/>
      <c r="T290" s="4"/>
      <c r="U290" s="4">
        <v>10</v>
      </c>
      <c r="V290" s="4">
        <v>5</v>
      </c>
      <c r="W290" s="4"/>
      <c r="X290" s="4"/>
      <c r="Y290" s="4"/>
      <c r="Z290" s="4">
        <v>10</v>
      </c>
      <c r="AA290" s="4">
        <v>25</v>
      </c>
      <c r="AB290" s="4"/>
      <c r="AC290" s="4">
        <f t="shared" si="61"/>
        <v>15</v>
      </c>
      <c r="AD290" s="4"/>
      <c r="AE290" s="4">
        <v>1</v>
      </c>
      <c r="AF290" s="4" t="e">
        <f t="shared" si="62"/>
        <v>#DIV/0!</v>
      </c>
      <c r="AG290" s="90">
        <v>0.33333333333333331</v>
      </c>
      <c r="AH290" s="90">
        <v>0.79166666666666663</v>
      </c>
      <c r="AI290" s="90">
        <v>8.3333333333333329E-2</v>
      </c>
      <c r="AJ290" s="90">
        <v>4.1666666666666664E-2</v>
      </c>
      <c r="AK290" s="90">
        <f t="shared" si="63"/>
        <v>0.33333333333333331</v>
      </c>
      <c r="AL290" s="90">
        <f t="shared" si="64"/>
        <v>0</v>
      </c>
      <c r="AM290" s="90">
        <f t="shared" si="60"/>
        <v>0</v>
      </c>
      <c r="AN290" s="4"/>
    </row>
    <row r="291" spans="2:40" ht="19.5" hidden="1" outlineLevel="1" x14ac:dyDescent="0.25">
      <c r="B291" s="4">
        <v>19</v>
      </c>
      <c r="C291" s="4" t="s">
        <v>42</v>
      </c>
      <c r="D291" s="3">
        <v>30</v>
      </c>
      <c r="E291" s="3" t="str">
        <f t="shared" si="56"/>
        <v>مایلز26</v>
      </c>
      <c r="F291" s="3" t="str">
        <f t="shared" si="57"/>
        <v>تیمور اسماعیلزاده</v>
      </c>
      <c r="G291" s="3" t="str">
        <f t="shared" si="58"/>
        <v>25ع255 ایران 50</v>
      </c>
      <c r="H291" s="3" t="str">
        <f t="shared" si="59"/>
        <v>تیمور اسماعیلزاده</v>
      </c>
      <c r="I291" s="4"/>
      <c r="J291" s="4"/>
      <c r="K291" s="4" t="s">
        <v>63</v>
      </c>
      <c r="L291" s="4"/>
      <c r="M291" s="4"/>
      <c r="N291" s="4"/>
      <c r="O291" s="4"/>
      <c r="P291" s="4"/>
      <c r="Q291" s="4"/>
      <c r="R291" s="4"/>
      <c r="S291" s="4"/>
      <c r="T291" s="4"/>
      <c r="U291" s="4">
        <v>10</v>
      </c>
      <c r="V291" s="4">
        <v>5</v>
      </c>
      <c r="W291" s="4"/>
      <c r="X291" s="4"/>
      <c r="Y291" s="4"/>
      <c r="Z291" s="4">
        <v>10</v>
      </c>
      <c r="AA291" s="4">
        <v>25</v>
      </c>
      <c r="AB291" s="4"/>
      <c r="AC291" s="4">
        <f t="shared" si="61"/>
        <v>15</v>
      </c>
      <c r="AD291" s="4"/>
      <c r="AE291" s="4">
        <v>1</v>
      </c>
      <c r="AF291" s="4" t="e">
        <f t="shared" si="62"/>
        <v>#DIV/0!</v>
      </c>
      <c r="AG291" s="90">
        <v>0.33333333333333331</v>
      </c>
      <c r="AH291" s="90">
        <v>0.79166666666666663</v>
      </c>
      <c r="AI291" s="90">
        <v>8.3333333333333329E-2</v>
      </c>
      <c r="AJ291" s="90">
        <v>4.1666666666666664E-2</v>
      </c>
      <c r="AK291" s="90">
        <f t="shared" si="63"/>
        <v>0.33333333333333331</v>
      </c>
      <c r="AL291" s="90">
        <f t="shared" si="64"/>
        <v>0</v>
      </c>
      <c r="AM291" s="90">
        <f t="shared" si="60"/>
        <v>0</v>
      </c>
      <c r="AN291" s="4"/>
    </row>
    <row r="292" spans="2:40" ht="19.5" hidden="1" outlineLevel="1" x14ac:dyDescent="0.25">
      <c r="B292" s="4">
        <v>20</v>
      </c>
      <c r="C292" s="4" t="s">
        <v>42</v>
      </c>
      <c r="D292" s="3">
        <v>31</v>
      </c>
      <c r="E292" s="3" t="str">
        <f t="shared" si="56"/>
        <v>مایلز27</v>
      </c>
      <c r="F292" s="3" t="str">
        <f t="shared" si="57"/>
        <v>تیمور اسماعیلزاده</v>
      </c>
      <c r="G292" s="3" t="str">
        <f t="shared" si="58"/>
        <v>25ع255 ایران 51</v>
      </c>
      <c r="H292" s="3" t="str">
        <f t="shared" si="59"/>
        <v>تیمور اسماعیلزاده</v>
      </c>
      <c r="I292" s="4"/>
      <c r="J292" s="4"/>
      <c r="K292" s="4" t="s">
        <v>63</v>
      </c>
      <c r="L292" s="4"/>
      <c r="M292" s="4"/>
      <c r="N292" s="4"/>
      <c r="O292" s="4"/>
      <c r="P292" s="4"/>
      <c r="Q292" s="4"/>
      <c r="R292" s="4"/>
      <c r="S292" s="4"/>
      <c r="T292" s="4"/>
      <c r="U292" s="4">
        <v>10</v>
      </c>
      <c r="V292" s="4">
        <v>5</v>
      </c>
      <c r="W292" s="4"/>
      <c r="X292" s="4"/>
      <c r="Y292" s="4"/>
      <c r="Z292" s="4">
        <v>10</v>
      </c>
      <c r="AA292" s="4">
        <v>25</v>
      </c>
      <c r="AB292" s="4"/>
      <c r="AC292" s="4">
        <f t="shared" si="61"/>
        <v>15</v>
      </c>
      <c r="AD292" s="4"/>
      <c r="AE292" s="4">
        <v>1</v>
      </c>
      <c r="AF292" s="4" t="e">
        <f t="shared" si="62"/>
        <v>#DIV/0!</v>
      </c>
      <c r="AG292" s="90">
        <v>0.33333333333333331</v>
      </c>
      <c r="AH292" s="90">
        <v>0.79166666666666663</v>
      </c>
      <c r="AI292" s="90">
        <v>8.3333333333333329E-2</v>
      </c>
      <c r="AJ292" s="90">
        <v>4.1666666666666664E-2</v>
      </c>
      <c r="AK292" s="90">
        <f t="shared" si="63"/>
        <v>0.33333333333333331</v>
      </c>
      <c r="AL292" s="90">
        <f t="shared" si="64"/>
        <v>0</v>
      </c>
      <c r="AM292" s="90">
        <f t="shared" si="60"/>
        <v>0</v>
      </c>
      <c r="AN292" s="4"/>
    </row>
    <row r="293" spans="2:40" ht="19.5" hidden="1" outlineLevel="1" x14ac:dyDescent="0.25">
      <c r="B293" s="4">
        <v>21</v>
      </c>
      <c r="C293" s="4" t="s">
        <v>42</v>
      </c>
      <c r="D293" s="3">
        <v>32</v>
      </c>
      <c r="E293" s="3" t="str">
        <f t="shared" si="56"/>
        <v>مایلز28</v>
      </c>
      <c r="F293" s="3" t="str">
        <f t="shared" si="57"/>
        <v>تیمور اسماعیلزاده</v>
      </c>
      <c r="G293" s="3" t="str">
        <f t="shared" si="58"/>
        <v>25ع255 ایران 52</v>
      </c>
      <c r="H293" s="3" t="str">
        <f t="shared" si="59"/>
        <v>تیمور اسماعیلزاده</v>
      </c>
      <c r="I293" s="4"/>
      <c r="J293" s="4"/>
      <c r="K293" s="4" t="s">
        <v>63</v>
      </c>
      <c r="L293" s="4"/>
      <c r="M293" s="4"/>
      <c r="N293" s="4"/>
      <c r="O293" s="4"/>
      <c r="P293" s="4"/>
      <c r="Q293" s="4"/>
      <c r="R293" s="4"/>
      <c r="S293" s="4"/>
      <c r="T293" s="4"/>
      <c r="U293" s="4">
        <v>10</v>
      </c>
      <c r="V293" s="4">
        <v>5</v>
      </c>
      <c r="W293" s="4"/>
      <c r="X293" s="4"/>
      <c r="Y293" s="4"/>
      <c r="Z293" s="4">
        <v>10</v>
      </c>
      <c r="AA293" s="4">
        <v>25</v>
      </c>
      <c r="AB293" s="4"/>
      <c r="AC293" s="4">
        <f t="shared" si="61"/>
        <v>15</v>
      </c>
      <c r="AD293" s="4"/>
      <c r="AE293" s="4">
        <v>1</v>
      </c>
      <c r="AF293" s="4" t="e">
        <f t="shared" si="62"/>
        <v>#DIV/0!</v>
      </c>
      <c r="AG293" s="90">
        <v>0.33333333333333331</v>
      </c>
      <c r="AH293" s="90">
        <v>0.79166666666666663</v>
      </c>
      <c r="AI293" s="90">
        <v>8.3333333333333329E-2</v>
      </c>
      <c r="AJ293" s="90">
        <v>4.1666666666666664E-2</v>
      </c>
      <c r="AK293" s="90">
        <f t="shared" si="63"/>
        <v>0.33333333333333331</v>
      </c>
      <c r="AL293" s="90">
        <f t="shared" si="64"/>
        <v>0</v>
      </c>
      <c r="AM293" s="90">
        <f t="shared" si="60"/>
        <v>0</v>
      </c>
      <c r="AN293" s="4"/>
    </row>
    <row r="294" spans="2:40" ht="19.5" hidden="1" outlineLevel="1" x14ac:dyDescent="0.25">
      <c r="B294" s="4">
        <v>22</v>
      </c>
      <c r="C294" s="4" t="s">
        <v>42</v>
      </c>
      <c r="D294" s="3">
        <v>33</v>
      </c>
      <c r="E294" s="3" t="str">
        <f t="shared" si="56"/>
        <v>مایلز29</v>
      </c>
      <c r="F294" s="3" t="str">
        <f t="shared" si="57"/>
        <v>تیمور اسماعیلزاده</v>
      </c>
      <c r="G294" s="3" t="str">
        <f t="shared" si="58"/>
        <v>25ع255 ایران 53</v>
      </c>
      <c r="H294" s="3" t="str">
        <f t="shared" si="59"/>
        <v>تیمور اسماعیلزاده</v>
      </c>
      <c r="I294" s="4"/>
      <c r="J294" s="4"/>
      <c r="K294" s="4" t="s">
        <v>63</v>
      </c>
      <c r="L294" s="4"/>
      <c r="M294" s="4"/>
      <c r="N294" s="4"/>
      <c r="O294" s="4"/>
      <c r="P294" s="4"/>
      <c r="Q294" s="4"/>
      <c r="R294" s="4"/>
      <c r="S294" s="4"/>
      <c r="T294" s="4"/>
      <c r="U294" s="4">
        <v>10</v>
      </c>
      <c r="V294" s="4">
        <v>5</v>
      </c>
      <c r="W294" s="4"/>
      <c r="X294" s="4"/>
      <c r="Y294" s="4"/>
      <c r="Z294" s="4">
        <v>10</v>
      </c>
      <c r="AA294" s="4">
        <v>25</v>
      </c>
      <c r="AB294" s="4"/>
      <c r="AC294" s="4">
        <f t="shared" si="61"/>
        <v>15</v>
      </c>
      <c r="AD294" s="4"/>
      <c r="AE294" s="4">
        <v>1</v>
      </c>
      <c r="AF294" s="4" t="e">
        <f t="shared" si="62"/>
        <v>#DIV/0!</v>
      </c>
      <c r="AG294" s="90">
        <v>0.33333333333333331</v>
      </c>
      <c r="AH294" s="90">
        <v>0.79166666666666663</v>
      </c>
      <c r="AI294" s="90">
        <v>8.3333333333333329E-2</v>
      </c>
      <c r="AJ294" s="90">
        <v>4.1666666666666664E-2</v>
      </c>
      <c r="AK294" s="90">
        <f t="shared" si="63"/>
        <v>0.33333333333333331</v>
      </c>
      <c r="AL294" s="90">
        <f t="shared" si="64"/>
        <v>0</v>
      </c>
      <c r="AM294" s="90">
        <f t="shared" si="60"/>
        <v>0</v>
      </c>
      <c r="AN294" s="4"/>
    </row>
    <row r="295" spans="2:40" ht="19.5" hidden="1" outlineLevel="1" x14ac:dyDescent="0.25">
      <c r="B295" s="4">
        <v>23</v>
      </c>
      <c r="C295" s="4" t="s">
        <v>42</v>
      </c>
      <c r="D295" s="3">
        <v>34</v>
      </c>
      <c r="E295" s="3" t="str">
        <f t="shared" si="56"/>
        <v>مایلز30</v>
      </c>
      <c r="F295" s="3" t="str">
        <f t="shared" si="57"/>
        <v>ناصر آقابابایی</v>
      </c>
      <c r="G295" s="3" t="str">
        <f t="shared" si="58"/>
        <v>25ع255 ایران 54</v>
      </c>
      <c r="H295" s="3" t="str">
        <f t="shared" si="59"/>
        <v>ناصر آقابابایی</v>
      </c>
      <c r="I295" s="4"/>
      <c r="J295" s="4"/>
      <c r="K295" s="4" t="s">
        <v>63</v>
      </c>
      <c r="L295" s="4"/>
      <c r="M295" s="4"/>
      <c r="N295" s="4"/>
      <c r="O295" s="4"/>
      <c r="P295" s="4"/>
      <c r="Q295" s="4"/>
      <c r="R295" s="4"/>
      <c r="S295" s="4"/>
      <c r="T295" s="4"/>
      <c r="U295" s="4">
        <v>10</v>
      </c>
      <c r="V295" s="4">
        <v>5</v>
      </c>
      <c r="W295" s="4"/>
      <c r="X295" s="4"/>
      <c r="Y295" s="4"/>
      <c r="Z295" s="4">
        <v>10</v>
      </c>
      <c r="AA295" s="4">
        <v>25</v>
      </c>
      <c r="AB295" s="4"/>
      <c r="AC295" s="4">
        <f t="shared" si="61"/>
        <v>15</v>
      </c>
      <c r="AD295" s="4"/>
      <c r="AE295" s="4">
        <v>1</v>
      </c>
      <c r="AF295" s="4" t="e">
        <f t="shared" si="62"/>
        <v>#DIV/0!</v>
      </c>
      <c r="AG295" s="90">
        <v>0.33333333333333331</v>
      </c>
      <c r="AH295" s="90">
        <v>0.79166666666666663</v>
      </c>
      <c r="AI295" s="90">
        <v>8.3333333333333329E-2</v>
      </c>
      <c r="AJ295" s="90">
        <v>4.1666666666666664E-2</v>
      </c>
      <c r="AK295" s="90">
        <f t="shared" si="63"/>
        <v>0.33333333333333331</v>
      </c>
      <c r="AL295" s="90">
        <f t="shared" si="64"/>
        <v>0</v>
      </c>
      <c r="AM295" s="90">
        <f t="shared" si="60"/>
        <v>0</v>
      </c>
      <c r="AN295" s="4"/>
    </row>
    <row r="296" spans="2:40" ht="19.5" hidden="1" outlineLevel="1" x14ac:dyDescent="0.25">
      <c r="B296" s="4">
        <v>24</v>
      </c>
      <c r="C296" s="4" t="s">
        <v>42</v>
      </c>
      <c r="D296" s="3">
        <v>35</v>
      </c>
      <c r="E296" s="3" t="str">
        <f t="shared" si="56"/>
        <v>مایلز31</v>
      </c>
      <c r="F296" s="3" t="str">
        <f t="shared" si="57"/>
        <v>ابراهیم خانی</v>
      </c>
      <c r="G296" s="3" t="str">
        <f t="shared" si="58"/>
        <v>25ع255 ایران 55</v>
      </c>
      <c r="H296" s="3" t="str">
        <f t="shared" si="59"/>
        <v>ابراهیم خانی</v>
      </c>
      <c r="I296" s="4"/>
      <c r="J296" s="4"/>
      <c r="K296" s="4" t="s">
        <v>63</v>
      </c>
      <c r="L296" s="4"/>
      <c r="M296" s="4"/>
      <c r="N296" s="4"/>
      <c r="O296" s="4"/>
      <c r="P296" s="4"/>
      <c r="Q296" s="4"/>
      <c r="R296" s="4"/>
      <c r="S296" s="4"/>
      <c r="T296" s="4"/>
      <c r="U296" s="4">
        <v>10</v>
      </c>
      <c r="V296" s="4">
        <v>5</v>
      </c>
      <c r="W296" s="4"/>
      <c r="X296" s="4"/>
      <c r="Y296" s="4"/>
      <c r="Z296" s="4">
        <v>10</v>
      </c>
      <c r="AA296" s="4">
        <v>25</v>
      </c>
      <c r="AB296" s="4"/>
      <c r="AC296" s="4">
        <f t="shared" si="61"/>
        <v>15</v>
      </c>
      <c r="AD296" s="4"/>
      <c r="AE296" s="4">
        <v>1</v>
      </c>
      <c r="AF296" s="4" t="e">
        <f t="shared" si="62"/>
        <v>#DIV/0!</v>
      </c>
      <c r="AG296" s="90">
        <v>0.33333333333333331</v>
      </c>
      <c r="AH296" s="90">
        <v>0.79166666666666663</v>
      </c>
      <c r="AI296" s="90">
        <v>8.3333333333333329E-2</v>
      </c>
      <c r="AJ296" s="90">
        <v>4.1666666666666664E-2</v>
      </c>
      <c r="AK296" s="90">
        <f t="shared" si="63"/>
        <v>0.33333333333333331</v>
      </c>
      <c r="AL296" s="90">
        <f t="shared" si="64"/>
        <v>0</v>
      </c>
      <c r="AM296" s="90">
        <f t="shared" si="60"/>
        <v>0</v>
      </c>
      <c r="AN296" s="4"/>
    </row>
    <row r="297" spans="2:40" ht="19.5" hidden="1" outlineLevel="1" x14ac:dyDescent="0.25">
      <c r="B297" s="4">
        <v>25</v>
      </c>
      <c r="C297" s="4" t="s">
        <v>42</v>
      </c>
      <c r="D297" s="3">
        <v>36</v>
      </c>
      <c r="E297" s="3" t="str">
        <f t="shared" si="56"/>
        <v>مایلز32</v>
      </c>
      <c r="F297" s="3" t="str">
        <f t="shared" si="57"/>
        <v>ابراهیم خانی(علی)</v>
      </c>
      <c r="G297" s="3" t="str">
        <f t="shared" si="58"/>
        <v>25ع255 ایران 56</v>
      </c>
      <c r="H297" s="3" t="str">
        <f t="shared" si="59"/>
        <v>ابراهیم خانی(علی)</v>
      </c>
      <c r="I297" s="4"/>
      <c r="J297" s="4"/>
      <c r="K297" s="4" t="s">
        <v>63</v>
      </c>
      <c r="L297" s="4"/>
      <c r="M297" s="4"/>
      <c r="N297" s="4"/>
      <c r="O297" s="4"/>
      <c r="P297" s="4"/>
      <c r="Q297" s="4"/>
      <c r="R297" s="4"/>
      <c r="S297" s="4"/>
      <c r="T297" s="4"/>
      <c r="U297" s="4">
        <v>10</v>
      </c>
      <c r="V297" s="4">
        <v>5</v>
      </c>
      <c r="W297" s="4"/>
      <c r="X297" s="4"/>
      <c r="Y297" s="4"/>
      <c r="Z297" s="4">
        <v>10</v>
      </c>
      <c r="AA297" s="4">
        <v>25</v>
      </c>
      <c r="AB297" s="4"/>
      <c r="AC297" s="4">
        <f t="shared" si="61"/>
        <v>15</v>
      </c>
      <c r="AD297" s="4"/>
      <c r="AE297" s="4">
        <v>1</v>
      </c>
      <c r="AF297" s="4" t="e">
        <f t="shared" si="62"/>
        <v>#DIV/0!</v>
      </c>
      <c r="AG297" s="90">
        <v>0.33333333333333331</v>
      </c>
      <c r="AH297" s="90">
        <v>0.79166666666666663</v>
      </c>
      <c r="AI297" s="90">
        <v>8.3333333333333329E-2</v>
      </c>
      <c r="AJ297" s="90">
        <v>4.1666666666666664E-2</v>
      </c>
      <c r="AK297" s="90">
        <f t="shared" si="63"/>
        <v>0.33333333333333331</v>
      </c>
      <c r="AL297" s="90">
        <f t="shared" si="64"/>
        <v>0</v>
      </c>
      <c r="AM297" s="90">
        <f t="shared" si="60"/>
        <v>0</v>
      </c>
      <c r="AN297" s="4"/>
    </row>
    <row r="298" spans="2:40" ht="19.5" hidden="1" outlineLevel="1" x14ac:dyDescent="0.25">
      <c r="B298" s="4">
        <v>26</v>
      </c>
      <c r="C298" s="4" t="s">
        <v>42</v>
      </c>
      <c r="D298" s="3">
        <v>37</v>
      </c>
      <c r="E298" s="3" t="str">
        <f t="shared" si="56"/>
        <v>مایلز33</v>
      </c>
      <c r="F298" s="3" t="str">
        <f t="shared" si="57"/>
        <v>تیمور اسماعیلزاده</v>
      </c>
      <c r="G298" s="3" t="str">
        <f t="shared" si="58"/>
        <v>25ع255 ایران 57</v>
      </c>
      <c r="H298" s="3" t="str">
        <f t="shared" si="59"/>
        <v>تیمور اسماعیلزاده</v>
      </c>
      <c r="I298" s="4"/>
      <c r="J298" s="4"/>
      <c r="K298" s="4" t="s">
        <v>63</v>
      </c>
      <c r="L298" s="4"/>
      <c r="M298" s="4"/>
      <c r="N298" s="4"/>
      <c r="O298" s="4"/>
      <c r="P298" s="4"/>
      <c r="Q298" s="4"/>
      <c r="R298" s="4"/>
      <c r="S298" s="4"/>
      <c r="T298" s="4"/>
      <c r="U298" s="4">
        <v>10</v>
      </c>
      <c r="V298" s="4">
        <v>5</v>
      </c>
      <c r="W298" s="4"/>
      <c r="X298" s="4"/>
      <c r="Y298" s="4"/>
      <c r="Z298" s="4">
        <v>10</v>
      </c>
      <c r="AA298" s="4">
        <v>25</v>
      </c>
      <c r="AB298" s="4"/>
      <c r="AC298" s="4">
        <f t="shared" si="61"/>
        <v>15</v>
      </c>
      <c r="AD298" s="4"/>
      <c r="AE298" s="4">
        <v>1</v>
      </c>
      <c r="AF298" s="4" t="e">
        <f t="shared" si="62"/>
        <v>#DIV/0!</v>
      </c>
      <c r="AG298" s="90">
        <v>0.33333333333333331</v>
      </c>
      <c r="AH298" s="90">
        <v>0.79166666666666663</v>
      </c>
      <c r="AI298" s="90">
        <v>8.3333333333333329E-2</v>
      </c>
      <c r="AJ298" s="90">
        <v>4.1666666666666664E-2</v>
      </c>
      <c r="AK298" s="90">
        <f t="shared" si="63"/>
        <v>0.33333333333333331</v>
      </c>
      <c r="AL298" s="90">
        <f t="shared" si="64"/>
        <v>0</v>
      </c>
      <c r="AM298" s="90">
        <f t="shared" si="60"/>
        <v>0</v>
      </c>
      <c r="AN298" s="4"/>
    </row>
    <row r="299" spans="2:40" ht="19.5" hidden="1" outlineLevel="1" x14ac:dyDescent="0.25">
      <c r="B299" s="4">
        <v>27</v>
      </c>
      <c r="C299" s="4" t="s">
        <v>42</v>
      </c>
      <c r="D299" s="3">
        <v>38</v>
      </c>
      <c r="E299" s="3" t="str">
        <f t="shared" si="56"/>
        <v>مایلز34</v>
      </c>
      <c r="F299" s="3" t="str">
        <f t="shared" si="57"/>
        <v>تیمور اسماعیلزاده</v>
      </c>
      <c r="G299" s="3" t="str">
        <f t="shared" si="58"/>
        <v>25ع255 ایران 58</v>
      </c>
      <c r="H299" s="3" t="str">
        <f t="shared" si="59"/>
        <v>تیمور اسماعیلزاده</v>
      </c>
      <c r="I299" s="4"/>
      <c r="J299" s="4"/>
      <c r="K299" s="4" t="s">
        <v>63</v>
      </c>
      <c r="L299" s="4"/>
      <c r="M299" s="4"/>
      <c r="N299" s="4"/>
      <c r="O299" s="4"/>
      <c r="P299" s="4"/>
      <c r="Q299" s="4"/>
      <c r="R299" s="4"/>
      <c r="S299" s="4"/>
      <c r="T299" s="4"/>
      <c r="U299" s="4">
        <v>10</v>
      </c>
      <c r="V299" s="4">
        <v>5</v>
      </c>
      <c r="W299" s="4"/>
      <c r="X299" s="4"/>
      <c r="Y299" s="4"/>
      <c r="Z299" s="4">
        <v>10</v>
      </c>
      <c r="AA299" s="4">
        <v>25</v>
      </c>
      <c r="AB299" s="4"/>
      <c r="AC299" s="4">
        <f t="shared" si="61"/>
        <v>15</v>
      </c>
      <c r="AD299" s="4"/>
      <c r="AE299" s="4">
        <v>1</v>
      </c>
      <c r="AF299" s="4" t="e">
        <f t="shared" si="62"/>
        <v>#DIV/0!</v>
      </c>
      <c r="AG299" s="90">
        <v>0.33333333333333331</v>
      </c>
      <c r="AH299" s="90">
        <v>0.79166666666666663</v>
      </c>
      <c r="AI299" s="90">
        <v>8.3333333333333329E-2</v>
      </c>
      <c r="AJ299" s="90">
        <v>4.1666666666666664E-2</v>
      </c>
      <c r="AK299" s="90">
        <f t="shared" si="63"/>
        <v>0.33333333333333331</v>
      </c>
      <c r="AL299" s="90">
        <f t="shared" si="64"/>
        <v>0</v>
      </c>
      <c r="AM299" s="90">
        <f t="shared" si="60"/>
        <v>0</v>
      </c>
      <c r="AN299" s="4"/>
    </row>
    <row r="300" spans="2:40" ht="19.5" hidden="1" outlineLevel="1" x14ac:dyDescent="0.25">
      <c r="B300" s="4">
        <v>28</v>
      </c>
      <c r="C300" s="4" t="s">
        <v>42</v>
      </c>
      <c r="D300" s="3">
        <v>39</v>
      </c>
      <c r="E300" s="3" t="str">
        <f t="shared" si="56"/>
        <v>مایلز35</v>
      </c>
      <c r="F300" s="3" t="str">
        <f t="shared" si="57"/>
        <v>تیمور اسماعیلزاده</v>
      </c>
      <c r="G300" s="3" t="str">
        <f t="shared" si="58"/>
        <v>25ع255 ایران 59</v>
      </c>
      <c r="H300" s="3" t="str">
        <f t="shared" si="59"/>
        <v>تیمور اسماعیلزاده</v>
      </c>
      <c r="I300" s="4"/>
      <c r="J300" s="4"/>
      <c r="K300" s="4" t="s">
        <v>63</v>
      </c>
      <c r="L300" s="4"/>
      <c r="M300" s="4"/>
      <c r="N300" s="4"/>
      <c r="O300" s="4"/>
      <c r="P300" s="4"/>
      <c r="Q300" s="4"/>
      <c r="R300" s="4"/>
      <c r="S300" s="4"/>
      <c r="T300" s="4"/>
      <c r="U300" s="4">
        <v>10</v>
      </c>
      <c r="V300" s="4">
        <v>5</v>
      </c>
      <c r="W300" s="4"/>
      <c r="X300" s="4"/>
      <c r="Y300" s="4"/>
      <c r="Z300" s="4">
        <v>10</v>
      </c>
      <c r="AA300" s="4">
        <v>25</v>
      </c>
      <c r="AB300" s="4"/>
      <c r="AC300" s="4">
        <f t="shared" si="61"/>
        <v>15</v>
      </c>
      <c r="AD300" s="4"/>
      <c r="AE300" s="4">
        <v>1</v>
      </c>
      <c r="AF300" s="4" t="e">
        <f t="shared" si="62"/>
        <v>#DIV/0!</v>
      </c>
      <c r="AG300" s="90">
        <v>0.33333333333333331</v>
      </c>
      <c r="AH300" s="90">
        <v>0.79166666666666663</v>
      </c>
      <c r="AI300" s="90">
        <v>8.3333333333333329E-2</v>
      </c>
      <c r="AJ300" s="90">
        <v>4.1666666666666664E-2</v>
      </c>
      <c r="AK300" s="90">
        <f t="shared" si="63"/>
        <v>0.33333333333333331</v>
      </c>
      <c r="AL300" s="90">
        <f t="shared" si="64"/>
        <v>0</v>
      </c>
      <c r="AM300" s="90">
        <f t="shared" si="60"/>
        <v>0</v>
      </c>
      <c r="AN300" s="4"/>
    </row>
    <row r="301" spans="2:40" ht="19.5" hidden="1" outlineLevel="1" x14ac:dyDescent="0.25">
      <c r="B301" s="4">
        <v>29</v>
      </c>
      <c r="C301" s="4" t="s">
        <v>42</v>
      </c>
      <c r="D301" s="3">
        <v>40</v>
      </c>
      <c r="E301" s="3" t="str">
        <f t="shared" si="56"/>
        <v>مایلز36</v>
      </c>
      <c r="F301" s="3" t="str">
        <f t="shared" si="57"/>
        <v>تیمور اسماعیلزاده</v>
      </c>
      <c r="G301" s="3" t="str">
        <f t="shared" si="58"/>
        <v>25ع255 ایران 60</v>
      </c>
      <c r="H301" s="3" t="str">
        <f t="shared" si="59"/>
        <v>تیمور اسماعیلزاده</v>
      </c>
      <c r="I301" s="4"/>
      <c r="J301" s="4"/>
      <c r="K301" s="4" t="s">
        <v>63</v>
      </c>
      <c r="L301" s="4"/>
      <c r="M301" s="4"/>
      <c r="N301" s="4"/>
      <c r="O301" s="4"/>
      <c r="P301" s="4"/>
      <c r="Q301" s="4"/>
      <c r="R301" s="4"/>
      <c r="S301" s="4"/>
      <c r="T301" s="4"/>
      <c r="U301" s="4">
        <v>10</v>
      </c>
      <c r="V301" s="4">
        <v>5</v>
      </c>
      <c r="W301" s="4"/>
      <c r="X301" s="4"/>
      <c r="Y301" s="4"/>
      <c r="Z301" s="4">
        <v>10</v>
      </c>
      <c r="AA301" s="4">
        <v>25</v>
      </c>
      <c r="AB301" s="4"/>
      <c r="AC301" s="4">
        <f t="shared" si="61"/>
        <v>15</v>
      </c>
      <c r="AD301" s="4"/>
      <c r="AE301" s="4">
        <v>1</v>
      </c>
      <c r="AF301" s="4" t="e">
        <f t="shared" si="62"/>
        <v>#DIV/0!</v>
      </c>
      <c r="AG301" s="90">
        <v>0.33333333333333331</v>
      </c>
      <c r="AH301" s="90">
        <v>0.79166666666666663</v>
      </c>
      <c r="AI301" s="90">
        <v>8.3333333333333329E-2</v>
      </c>
      <c r="AJ301" s="90">
        <v>4.1666666666666664E-2</v>
      </c>
      <c r="AK301" s="90">
        <f t="shared" si="63"/>
        <v>0.33333333333333331</v>
      </c>
      <c r="AL301" s="90">
        <f t="shared" si="64"/>
        <v>0</v>
      </c>
      <c r="AM301" s="90">
        <f t="shared" si="60"/>
        <v>0</v>
      </c>
      <c r="AN301" s="4"/>
    </row>
    <row r="302" spans="2:40" ht="19.5" hidden="1" outlineLevel="1" x14ac:dyDescent="0.25">
      <c r="B302" s="4">
        <v>30</v>
      </c>
      <c r="C302" s="4" t="s">
        <v>42</v>
      </c>
      <c r="D302" s="3">
        <v>41</v>
      </c>
      <c r="E302" s="3" t="str">
        <f t="shared" si="56"/>
        <v>مایلز37</v>
      </c>
      <c r="F302" s="3" t="str">
        <f t="shared" si="57"/>
        <v>تیمور اسماعیلزاده</v>
      </c>
      <c r="G302" s="3" t="str">
        <f t="shared" si="58"/>
        <v>25ع255 ایران 61</v>
      </c>
      <c r="H302" s="3" t="str">
        <f t="shared" si="59"/>
        <v>تیمور اسماعیلزاده</v>
      </c>
      <c r="I302" s="4"/>
      <c r="J302" s="4"/>
      <c r="K302" s="4" t="s">
        <v>63</v>
      </c>
      <c r="L302" s="4"/>
      <c r="M302" s="4"/>
      <c r="N302" s="4"/>
      <c r="O302" s="4"/>
      <c r="P302" s="4"/>
      <c r="Q302" s="4"/>
      <c r="R302" s="4"/>
      <c r="S302" s="4"/>
      <c r="T302" s="4"/>
      <c r="U302" s="4">
        <v>10</v>
      </c>
      <c r="V302" s="4">
        <v>5</v>
      </c>
      <c r="W302" s="4"/>
      <c r="X302" s="4"/>
      <c r="Y302" s="4"/>
      <c r="Z302" s="4">
        <v>10</v>
      </c>
      <c r="AA302" s="4">
        <v>25</v>
      </c>
      <c r="AB302" s="4"/>
      <c r="AC302" s="4">
        <f t="shared" si="61"/>
        <v>15</v>
      </c>
      <c r="AD302" s="4"/>
      <c r="AE302" s="4">
        <v>1</v>
      </c>
      <c r="AF302" s="4" t="e">
        <f t="shared" si="62"/>
        <v>#DIV/0!</v>
      </c>
      <c r="AG302" s="90">
        <v>0.33333333333333331</v>
      </c>
      <c r="AH302" s="90">
        <v>0.79166666666666663</v>
      </c>
      <c r="AI302" s="90">
        <v>8.3333333333333329E-2</v>
      </c>
      <c r="AJ302" s="90">
        <v>4.1666666666666664E-2</v>
      </c>
      <c r="AK302" s="90">
        <f t="shared" si="63"/>
        <v>0.33333333333333331</v>
      </c>
      <c r="AL302" s="90">
        <f t="shared" si="64"/>
        <v>0</v>
      </c>
      <c r="AM302" s="90">
        <f t="shared" si="60"/>
        <v>0</v>
      </c>
      <c r="AN302" s="4"/>
    </row>
    <row r="303" spans="2:40" ht="19.5" hidden="1" outlineLevel="1" x14ac:dyDescent="0.25">
      <c r="B303" s="4">
        <v>31</v>
      </c>
      <c r="C303" s="4" t="s">
        <v>42</v>
      </c>
      <c r="D303" s="3">
        <v>42</v>
      </c>
      <c r="E303" s="3" t="str">
        <f t="shared" si="56"/>
        <v>مایلز38</v>
      </c>
      <c r="F303" s="3" t="str">
        <f t="shared" si="57"/>
        <v>تیمور اسماعیلزاده</v>
      </c>
      <c r="G303" s="3" t="str">
        <f t="shared" si="58"/>
        <v>25ع255 ایران 62</v>
      </c>
      <c r="H303" s="3" t="str">
        <f t="shared" si="59"/>
        <v>تیمور اسماعیلزاده</v>
      </c>
      <c r="I303" s="4"/>
      <c r="J303" s="4"/>
      <c r="K303" s="4" t="s">
        <v>63</v>
      </c>
      <c r="L303" s="4"/>
      <c r="M303" s="4"/>
      <c r="N303" s="4"/>
      <c r="O303" s="4"/>
      <c r="P303" s="4"/>
      <c r="Q303" s="4"/>
      <c r="R303" s="4"/>
      <c r="S303" s="4"/>
      <c r="T303" s="4"/>
      <c r="U303" s="4">
        <v>10</v>
      </c>
      <c r="V303" s="4">
        <v>5</v>
      </c>
      <c r="W303" s="4"/>
      <c r="X303" s="4"/>
      <c r="Y303" s="4"/>
      <c r="Z303" s="4">
        <v>10</v>
      </c>
      <c r="AA303" s="4">
        <v>25</v>
      </c>
      <c r="AB303" s="4"/>
      <c r="AC303" s="4">
        <f t="shared" si="61"/>
        <v>15</v>
      </c>
      <c r="AD303" s="4"/>
      <c r="AE303" s="4">
        <v>1</v>
      </c>
      <c r="AF303" s="4" t="e">
        <f t="shared" si="62"/>
        <v>#DIV/0!</v>
      </c>
      <c r="AG303" s="90">
        <v>0.33333333333333331</v>
      </c>
      <c r="AH303" s="90">
        <v>0.79166666666666663</v>
      </c>
      <c r="AI303" s="90">
        <v>8.3333333333333329E-2</v>
      </c>
      <c r="AJ303" s="90">
        <v>4.1666666666666664E-2</v>
      </c>
      <c r="AK303" s="90">
        <f t="shared" si="63"/>
        <v>0.33333333333333331</v>
      </c>
      <c r="AL303" s="90">
        <f t="shared" si="64"/>
        <v>0</v>
      </c>
      <c r="AM303" s="90">
        <f t="shared" si="60"/>
        <v>0</v>
      </c>
      <c r="AN303" s="4"/>
    </row>
    <row r="304" spans="2:40" ht="19.5" hidden="1" outlineLevel="1" x14ac:dyDescent="0.25">
      <c r="B304" s="4">
        <v>32</v>
      </c>
      <c r="C304" s="4" t="s">
        <v>42</v>
      </c>
      <c r="D304" s="3">
        <v>43</v>
      </c>
      <c r="E304" s="3" t="str">
        <f t="shared" si="56"/>
        <v>مایلز39</v>
      </c>
      <c r="F304" s="3" t="str">
        <f t="shared" si="57"/>
        <v>تیمور اسماعیلزاده</v>
      </c>
      <c r="G304" s="3" t="str">
        <f t="shared" si="58"/>
        <v>25ع255 ایران 63</v>
      </c>
      <c r="H304" s="3" t="str">
        <f t="shared" si="59"/>
        <v>تیمور اسماعیلزاده</v>
      </c>
      <c r="I304" s="4"/>
      <c r="J304" s="4"/>
      <c r="K304" s="4" t="s">
        <v>63</v>
      </c>
      <c r="L304" s="4"/>
      <c r="M304" s="4"/>
      <c r="N304" s="4"/>
      <c r="O304" s="4"/>
      <c r="P304" s="4"/>
      <c r="Q304" s="4"/>
      <c r="R304" s="4"/>
      <c r="S304" s="4"/>
      <c r="T304" s="4"/>
      <c r="U304" s="4">
        <v>10</v>
      </c>
      <c r="V304" s="4">
        <v>5</v>
      </c>
      <c r="W304" s="4"/>
      <c r="X304" s="4"/>
      <c r="Y304" s="4"/>
      <c r="Z304" s="4">
        <v>10</v>
      </c>
      <c r="AA304" s="4">
        <v>25</v>
      </c>
      <c r="AB304" s="4"/>
      <c r="AC304" s="4">
        <f t="shared" si="61"/>
        <v>15</v>
      </c>
      <c r="AD304" s="4"/>
      <c r="AE304" s="4">
        <v>1</v>
      </c>
      <c r="AF304" s="4" t="e">
        <f t="shared" si="62"/>
        <v>#DIV/0!</v>
      </c>
      <c r="AG304" s="90">
        <v>0.33333333333333331</v>
      </c>
      <c r="AH304" s="90">
        <v>0.79166666666666663</v>
      </c>
      <c r="AI304" s="90">
        <v>8.3333333333333329E-2</v>
      </c>
      <c r="AJ304" s="90">
        <v>4.1666666666666664E-2</v>
      </c>
      <c r="AK304" s="90">
        <f t="shared" si="63"/>
        <v>0.33333333333333331</v>
      </c>
      <c r="AL304" s="90">
        <f t="shared" si="64"/>
        <v>0</v>
      </c>
      <c r="AM304" s="90">
        <f t="shared" si="60"/>
        <v>0</v>
      </c>
      <c r="AN304" s="4"/>
    </row>
    <row r="305" spans="2:40" ht="19.5" hidden="1" outlineLevel="1" x14ac:dyDescent="0.25">
      <c r="B305" s="4">
        <v>33</v>
      </c>
      <c r="C305" s="4" t="s">
        <v>42</v>
      </c>
      <c r="D305" s="3">
        <v>44</v>
      </c>
      <c r="E305" s="3" t="str">
        <f t="shared" si="56"/>
        <v>مایلز40</v>
      </c>
      <c r="F305" s="3" t="str">
        <f t="shared" si="57"/>
        <v>تیمور اسماعیلزاده</v>
      </c>
      <c r="G305" s="3" t="str">
        <f t="shared" si="58"/>
        <v>25ع255 ایران 64</v>
      </c>
      <c r="H305" s="3" t="str">
        <f t="shared" si="59"/>
        <v>تیمور اسماعیلزاده</v>
      </c>
      <c r="I305" s="4"/>
      <c r="J305" s="4"/>
      <c r="K305" s="4" t="s">
        <v>63</v>
      </c>
      <c r="L305" s="4"/>
      <c r="M305" s="4"/>
      <c r="N305" s="4"/>
      <c r="O305" s="4"/>
      <c r="P305" s="4"/>
      <c r="Q305" s="4"/>
      <c r="R305" s="4"/>
      <c r="S305" s="4"/>
      <c r="T305" s="4"/>
      <c r="U305" s="4">
        <v>10</v>
      </c>
      <c r="V305" s="4">
        <v>5</v>
      </c>
      <c r="W305" s="4"/>
      <c r="X305" s="4"/>
      <c r="Y305" s="4"/>
      <c r="Z305" s="4">
        <v>10</v>
      </c>
      <c r="AA305" s="4">
        <v>25</v>
      </c>
      <c r="AB305" s="4"/>
      <c r="AC305" s="4">
        <f t="shared" si="61"/>
        <v>15</v>
      </c>
      <c r="AD305" s="4"/>
      <c r="AE305" s="4">
        <v>1</v>
      </c>
      <c r="AF305" s="4" t="e">
        <f t="shared" si="62"/>
        <v>#DIV/0!</v>
      </c>
      <c r="AG305" s="90">
        <v>0.33333333333333331</v>
      </c>
      <c r="AH305" s="90">
        <v>0.79166666666666663</v>
      </c>
      <c r="AI305" s="90">
        <v>8.3333333333333329E-2</v>
      </c>
      <c r="AJ305" s="90">
        <v>4.1666666666666664E-2</v>
      </c>
      <c r="AK305" s="90">
        <f t="shared" si="63"/>
        <v>0.33333333333333331</v>
      </c>
      <c r="AL305" s="90">
        <f t="shared" si="64"/>
        <v>0</v>
      </c>
      <c r="AM305" s="90">
        <f t="shared" si="60"/>
        <v>0</v>
      </c>
      <c r="AN305" s="4"/>
    </row>
    <row r="306" spans="2:40" ht="19.5" hidden="1" outlineLevel="1" x14ac:dyDescent="0.25">
      <c r="B306" s="4">
        <v>34</v>
      </c>
      <c r="C306" s="4" t="s">
        <v>42</v>
      </c>
      <c r="D306" s="3">
        <v>45</v>
      </c>
      <c r="E306" s="3" t="str">
        <f t="shared" si="56"/>
        <v>مایلز41</v>
      </c>
      <c r="F306" s="3" t="str">
        <f t="shared" si="57"/>
        <v>تیمور اسماعیلزاده</v>
      </c>
      <c r="G306" s="3" t="str">
        <f t="shared" si="58"/>
        <v>25ع255 ایران 65</v>
      </c>
      <c r="H306" s="3" t="str">
        <f t="shared" si="59"/>
        <v>تیمور اسماعیلزاده</v>
      </c>
      <c r="I306" s="4"/>
      <c r="J306" s="4"/>
      <c r="K306" s="4" t="s">
        <v>63</v>
      </c>
      <c r="L306" s="4"/>
      <c r="M306" s="4"/>
      <c r="N306" s="4"/>
      <c r="O306" s="4"/>
      <c r="P306" s="4"/>
      <c r="Q306" s="4"/>
      <c r="R306" s="4"/>
      <c r="S306" s="4"/>
      <c r="T306" s="4"/>
      <c r="U306" s="4">
        <v>10</v>
      </c>
      <c r="V306" s="4">
        <v>5</v>
      </c>
      <c r="W306" s="4"/>
      <c r="X306" s="4"/>
      <c r="Y306" s="4"/>
      <c r="Z306" s="4">
        <v>10</v>
      </c>
      <c r="AA306" s="4">
        <v>25</v>
      </c>
      <c r="AB306" s="4"/>
      <c r="AC306" s="4">
        <f t="shared" si="61"/>
        <v>15</v>
      </c>
      <c r="AD306" s="4"/>
      <c r="AE306" s="4">
        <v>1</v>
      </c>
      <c r="AF306" s="4" t="e">
        <f t="shared" si="62"/>
        <v>#DIV/0!</v>
      </c>
      <c r="AG306" s="90">
        <v>0.33333333333333331</v>
      </c>
      <c r="AH306" s="90">
        <v>0.79166666666666663</v>
      </c>
      <c r="AI306" s="90">
        <v>8.3333333333333329E-2</v>
      </c>
      <c r="AJ306" s="90">
        <v>4.1666666666666664E-2</v>
      </c>
      <c r="AK306" s="90">
        <f t="shared" si="63"/>
        <v>0.33333333333333331</v>
      </c>
      <c r="AL306" s="90">
        <f t="shared" si="64"/>
        <v>0</v>
      </c>
      <c r="AM306" s="90">
        <f t="shared" si="60"/>
        <v>0</v>
      </c>
      <c r="AN306" s="4"/>
    </row>
    <row r="307" spans="2:40" ht="19.5" hidden="1" outlineLevel="1" x14ac:dyDescent="0.25">
      <c r="B307" s="4">
        <v>35</v>
      </c>
      <c r="C307" s="4" t="s">
        <v>42</v>
      </c>
      <c r="D307" s="3">
        <v>46</v>
      </c>
      <c r="E307" s="3" t="str">
        <f t="shared" si="56"/>
        <v>مایلز42</v>
      </c>
      <c r="F307" s="3" t="str">
        <f t="shared" si="57"/>
        <v>تیمور اسماعیلزاده</v>
      </c>
      <c r="G307" s="3" t="str">
        <f t="shared" si="58"/>
        <v>25ع255 ایران 66</v>
      </c>
      <c r="H307" s="3" t="str">
        <f t="shared" si="59"/>
        <v>تیمور اسماعیلزاده</v>
      </c>
      <c r="I307" s="4"/>
      <c r="J307" s="4"/>
      <c r="K307" s="4" t="s">
        <v>63</v>
      </c>
      <c r="L307" s="4"/>
      <c r="M307" s="4"/>
      <c r="N307" s="4"/>
      <c r="O307" s="4"/>
      <c r="P307" s="4"/>
      <c r="Q307" s="4"/>
      <c r="R307" s="4"/>
      <c r="S307" s="4"/>
      <c r="T307" s="4"/>
      <c r="U307" s="4">
        <v>10</v>
      </c>
      <c r="V307" s="4">
        <v>5</v>
      </c>
      <c r="W307" s="4"/>
      <c r="X307" s="4"/>
      <c r="Y307" s="4"/>
      <c r="Z307" s="4">
        <v>10</v>
      </c>
      <c r="AA307" s="4">
        <v>25</v>
      </c>
      <c r="AB307" s="4"/>
      <c r="AC307" s="4">
        <f t="shared" si="61"/>
        <v>15</v>
      </c>
      <c r="AD307" s="4"/>
      <c r="AE307" s="4">
        <v>1</v>
      </c>
      <c r="AF307" s="4" t="e">
        <f t="shared" si="62"/>
        <v>#DIV/0!</v>
      </c>
      <c r="AG307" s="90">
        <v>0.33333333333333331</v>
      </c>
      <c r="AH307" s="90">
        <v>0.79166666666666663</v>
      </c>
      <c r="AI307" s="90">
        <v>8.3333333333333329E-2</v>
      </c>
      <c r="AJ307" s="90">
        <v>4.1666666666666664E-2</v>
      </c>
      <c r="AK307" s="90">
        <f t="shared" si="63"/>
        <v>0.33333333333333331</v>
      </c>
      <c r="AL307" s="90">
        <f t="shared" si="64"/>
        <v>0</v>
      </c>
      <c r="AM307" s="90">
        <f t="shared" si="60"/>
        <v>0</v>
      </c>
      <c r="AN307" s="4"/>
    </row>
    <row r="308" spans="2:40" ht="19.5" hidden="1" outlineLevel="1" x14ac:dyDescent="0.25">
      <c r="B308" s="4">
        <v>36</v>
      </c>
      <c r="C308" s="4" t="s">
        <v>42</v>
      </c>
      <c r="D308" s="3">
        <v>47</v>
      </c>
      <c r="E308" s="3" t="str">
        <f t="shared" si="56"/>
        <v>مایلز43</v>
      </c>
      <c r="F308" s="3" t="str">
        <f t="shared" si="57"/>
        <v>تیمور اسماعیلزاده</v>
      </c>
      <c r="G308" s="3" t="str">
        <f t="shared" si="58"/>
        <v>25ع255 ایران 67</v>
      </c>
      <c r="H308" s="3" t="str">
        <f t="shared" si="59"/>
        <v>تیمور اسماعیلزاده</v>
      </c>
      <c r="I308" s="4"/>
      <c r="J308" s="4"/>
      <c r="K308" s="4" t="s">
        <v>63</v>
      </c>
      <c r="L308" s="4"/>
      <c r="M308" s="4"/>
      <c r="N308" s="4"/>
      <c r="O308" s="4"/>
      <c r="P308" s="4"/>
      <c r="Q308" s="4"/>
      <c r="R308" s="4"/>
      <c r="S308" s="4"/>
      <c r="T308" s="4"/>
      <c r="U308" s="4">
        <v>10</v>
      </c>
      <c r="V308" s="4">
        <v>5</v>
      </c>
      <c r="W308" s="4"/>
      <c r="X308" s="4"/>
      <c r="Y308" s="4"/>
      <c r="Z308" s="4">
        <v>10</v>
      </c>
      <c r="AA308" s="4">
        <v>25</v>
      </c>
      <c r="AB308" s="4"/>
      <c r="AC308" s="4">
        <f t="shared" si="61"/>
        <v>15</v>
      </c>
      <c r="AD308" s="4"/>
      <c r="AE308" s="4">
        <v>1</v>
      </c>
      <c r="AF308" s="4" t="e">
        <f t="shared" si="62"/>
        <v>#DIV/0!</v>
      </c>
      <c r="AG308" s="90">
        <v>0.33333333333333331</v>
      </c>
      <c r="AH308" s="90">
        <v>0.79166666666666663</v>
      </c>
      <c r="AI308" s="90">
        <v>8.3333333333333329E-2</v>
      </c>
      <c r="AJ308" s="90">
        <v>4.1666666666666664E-2</v>
      </c>
      <c r="AK308" s="90">
        <f t="shared" si="63"/>
        <v>0.33333333333333331</v>
      </c>
      <c r="AL308" s="90">
        <f t="shared" si="64"/>
        <v>0</v>
      </c>
      <c r="AM308" s="90">
        <f t="shared" si="60"/>
        <v>0</v>
      </c>
      <c r="AN308" s="4"/>
    </row>
    <row r="309" spans="2:40" ht="19.5" hidden="1" outlineLevel="1" x14ac:dyDescent="0.25">
      <c r="B309" s="4">
        <v>37</v>
      </c>
      <c r="C309" s="4" t="s">
        <v>42</v>
      </c>
      <c r="D309" s="3">
        <v>48</v>
      </c>
      <c r="E309" s="3" t="str">
        <f t="shared" si="56"/>
        <v>مایلز44</v>
      </c>
      <c r="F309" s="3" t="str">
        <f t="shared" si="57"/>
        <v>تیمور اسماعیلزاده</v>
      </c>
      <c r="G309" s="3" t="str">
        <f t="shared" si="58"/>
        <v>25ع255 ایران 68</v>
      </c>
      <c r="H309" s="3" t="str">
        <f t="shared" si="59"/>
        <v>تیمور اسماعیلزاده</v>
      </c>
      <c r="I309" s="4"/>
      <c r="J309" s="4"/>
      <c r="K309" s="4" t="s">
        <v>63</v>
      </c>
      <c r="L309" s="4"/>
      <c r="M309" s="4"/>
      <c r="N309" s="4"/>
      <c r="O309" s="4"/>
      <c r="P309" s="4"/>
      <c r="Q309" s="4"/>
      <c r="R309" s="4"/>
      <c r="S309" s="4"/>
      <c r="T309" s="4"/>
      <c r="U309" s="4">
        <v>10</v>
      </c>
      <c r="V309" s="4">
        <v>5</v>
      </c>
      <c r="W309" s="4"/>
      <c r="X309" s="4"/>
      <c r="Y309" s="4"/>
      <c r="Z309" s="4">
        <v>10</v>
      </c>
      <c r="AA309" s="4">
        <v>25</v>
      </c>
      <c r="AB309" s="4"/>
      <c r="AC309" s="4">
        <f t="shared" si="61"/>
        <v>15</v>
      </c>
      <c r="AD309" s="4"/>
      <c r="AE309" s="4">
        <v>1</v>
      </c>
      <c r="AF309" s="4" t="e">
        <f t="shared" si="62"/>
        <v>#DIV/0!</v>
      </c>
      <c r="AG309" s="90">
        <v>0.33333333333333331</v>
      </c>
      <c r="AH309" s="90">
        <v>0.79166666666666663</v>
      </c>
      <c r="AI309" s="90">
        <v>8.3333333333333329E-2</v>
      </c>
      <c r="AJ309" s="90">
        <v>4.1666666666666664E-2</v>
      </c>
      <c r="AK309" s="90">
        <f t="shared" si="63"/>
        <v>0.33333333333333331</v>
      </c>
      <c r="AL309" s="90">
        <f t="shared" si="64"/>
        <v>0</v>
      </c>
      <c r="AM309" s="90">
        <f t="shared" si="60"/>
        <v>0</v>
      </c>
      <c r="AN309" s="4"/>
    </row>
    <row r="310" spans="2:40" ht="19.5" hidden="1" outlineLevel="1" x14ac:dyDescent="0.25">
      <c r="B310" s="4">
        <v>38</v>
      </c>
      <c r="C310" s="4" t="s">
        <v>42</v>
      </c>
      <c r="D310" s="3">
        <v>49</v>
      </c>
      <c r="E310" s="3" t="str">
        <f t="shared" si="56"/>
        <v>مایلز45</v>
      </c>
      <c r="F310" s="3" t="str">
        <f t="shared" si="57"/>
        <v>تیمور اسماعیلزاده</v>
      </c>
      <c r="G310" s="3" t="str">
        <f t="shared" si="58"/>
        <v>25ع255 ایران 69</v>
      </c>
      <c r="H310" s="3" t="str">
        <f t="shared" si="59"/>
        <v>تیمور اسماعیلزاده</v>
      </c>
      <c r="I310" s="4"/>
      <c r="J310" s="4"/>
      <c r="K310" s="4" t="s">
        <v>63</v>
      </c>
      <c r="L310" s="4"/>
      <c r="M310" s="4"/>
      <c r="N310" s="4"/>
      <c r="O310" s="4"/>
      <c r="P310" s="4"/>
      <c r="Q310" s="4"/>
      <c r="R310" s="4"/>
      <c r="S310" s="4"/>
      <c r="T310" s="4"/>
      <c r="U310" s="4">
        <v>10</v>
      </c>
      <c r="V310" s="4">
        <v>5</v>
      </c>
      <c r="W310" s="4"/>
      <c r="X310" s="4"/>
      <c r="Y310" s="4"/>
      <c r="Z310" s="4">
        <v>10</v>
      </c>
      <c r="AA310" s="4">
        <v>25</v>
      </c>
      <c r="AB310" s="4"/>
      <c r="AC310" s="4">
        <f t="shared" si="61"/>
        <v>15</v>
      </c>
      <c r="AD310" s="4"/>
      <c r="AE310" s="4">
        <v>1</v>
      </c>
      <c r="AF310" s="4" t="e">
        <f t="shared" si="62"/>
        <v>#DIV/0!</v>
      </c>
      <c r="AG310" s="90">
        <v>0.33333333333333331</v>
      </c>
      <c r="AH310" s="90">
        <v>0.79166666666666663</v>
      </c>
      <c r="AI310" s="90">
        <v>8.3333333333333329E-2</v>
      </c>
      <c r="AJ310" s="90">
        <v>4.1666666666666664E-2</v>
      </c>
      <c r="AK310" s="90">
        <f t="shared" si="63"/>
        <v>0.33333333333333331</v>
      </c>
      <c r="AL310" s="90">
        <f t="shared" si="64"/>
        <v>0</v>
      </c>
      <c r="AM310" s="90">
        <f t="shared" si="60"/>
        <v>0</v>
      </c>
      <c r="AN310" s="4"/>
    </row>
    <row r="311" spans="2:40" ht="19.5" hidden="1" outlineLevel="1" x14ac:dyDescent="0.25">
      <c r="B311" s="4">
        <v>39</v>
      </c>
      <c r="C311" s="4" t="s">
        <v>42</v>
      </c>
      <c r="D311" s="3">
        <v>50</v>
      </c>
      <c r="E311" s="3" t="str">
        <f t="shared" si="56"/>
        <v>مایلز46</v>
      </c>
      <c r="F311" s="3" t="str">
        <f t="shared" si="57"/>
        <v>تیمور اسماعیلزاده</v>
      </c>
      <c r="G311" s="3" t="str">
        <f t="shared" si="58"/>
        <v>25ع255 ایران 70</v>
      </c>
      <c r="H311" s="3" t="str">
        <f t="shared" si="59"/>
        <v>تیمور اسماعیلزاده</v>
      </c>
      <c r="I311" s="4"/>
      <c r="J311" s="4"/>
      <c r="K311" s="4" t="s">
        <v>63</v>
      </c>
      <c r="L311" s="4"/>
      <c r="M311" s="4"/>
      <c r="N311" s="4"/>
      <c r="O311" s="4"/>
      <c r="P311" s="4"/>
      <c r="Q311" s="4"/>
      <c r="R311" s="4"/>
      <c r="S311" s="4"/>
      <c r="T311" s="4"/>
      <c r="U311" s="4">
        <v>10</v>
      </c>
      <c r="V311" s="4">
        <v>5</v>
      </c>
      <c r="W311" s="4"/>
      <c r="X311" s="4"/>
      <c r="Y311" s="4"/>
      <c r="Z311" s="4">
        <v>10</v>
      </c>
      <c r="AA311" s="4">
        <v>25</v>
      </c>
      <c r="AB311" s="4"/>
      <c r="AC311" s="4">
        <f t="shared" si="61"/>
        <v>15</v>
      </c>
      <c r="AD311" s="4"/>
      <c r="AE311" s="4">
        <v>1</v>
      </c>
      <c r="AF311" s="4" t="e">
        <f t="shared" si="62"/>
        <v>#DIV/0!</v>
      </c>
      <c r="AG311" s="90">
        <v>0.33333333333333331</v>
      </c>
      <c r="AH311" s="90">
        <v>0.79166666666666663</v>
      </c>
      <c r="AI311" s="90">
        <v>8.3333333333333329E-2</v>
      </c>
      <c r="AJ311" s="90">
        <v>4.1666666666666664E-2</v>
      </c>
      <c r="AK311" s="90">
        <f t="shared" si="63"/>
        <v>0.33333333333333331</v>
      </c>
      <c r="AL311" s="90">
        <f t="shared" si="64"/>
        <v>0</v>
      </c>
      <c r="AM311" s="90">
        <f t="shared" si="60"/>
        <v>0</v>
      </c>
      <c r="AN311" s="4"/>
    </row>
    <row r="312" spans="2:40" ht="19.5" hidden="1" outlineLevel="1" x14ac:dyDescent="0.25">
      <c r="B312" s="4">
        <v>40</v>
      </c>
      <c r="C312" s="4" t="s">
        <v>42</v>
      </c>
      <c r="D312" s="3">
        <v>51</v>
      </c>
      <c r="E312" s="3" t="str">
        <f t="shared" si="56"/>
        <v>مایلز47</v>
      </c>
      <c r="F312" s="3" t="str">
        <f t="shared" si="57"/>
        <v>سید عیسی طباطبایی</v>
      </c>
      <c r="G312" s="3" t="str">
        <f t="shared" si="58"/>
        <v>25ع255 ایران 71</v>
      </c>
      <c r="H312" s="3" t="str">
        <f t="shared" si="59"/>
        <v>سید عیسی طباطبایی</v>
      </c>
      <c r="I312" s="4"/>
      <c r="J312" s="4"/>
      <c r="K312" s="4" t="s">
        <v>63</v>
      </c>
      <c r="L312" s="4"/>
      <c r="M312" s="4"/>
      <c r="N312" s="4"/>
      <c r="O312" s="4"/>
      <c r="P312" s="4"/>
      <c r="Q312" s="4"/>
      <c r="R312" s="4"/>
      <c r="S312" s="4"/>
      <c r="T312" s="4"/>
      <c r="U312" s="4">
        <v>10</v>
      </c>
      <c r="V312" s="4">
        <v>5</v>
      </c>
      <c r="W312" s="4"/>
      <c r="X312" s="4"/>
      <c r="Y312" s="4"/>
      <c r="Z312" s="4">
        <v>10</v>
      </c>
      <c r="AA312" s="4">
        <v>25</v>
      </c>
      <c r="AB312" s="4"/>
      <c r="AC312" s="4">
        <f t="shared" si="61"/>
        <v>15</v>
      </c>
      <c r="AD312" s="4"/>
      <c r="AE312" s="4">
        <v>1</v>
      </c>
      <c r="AF312" s="4" t="e">
        <f t="shared" si="62"/>
        <v>#DIV/0!</v>
      </c>
      <c r="AG312" s="90">
        <v>0.33333333333333331</v>
      </c>
      <c r="AH312" s="90">
        <v>0.79166666666666663</v>
      </c>
      <c r="AI312" s="90">
        <v>8.3333333333333329E-2</v>
      </c>
      <c r="AJ312" s="90">
        <v>4.1666666666666664E-2</v>
      </c>
      <c r="AK312" s="90">
        <f t="shared" si="63"/>
        <v>0.33333333333333331</v>
      </c>
      <c r="AL312" s="90">
        <f t="shared" si="64"/>
        <v>0</v>
      </c>
      <c r="AM312" s="90">
        <f t="shared" si="60"/>
        <v>0</v>
      </c>
      <c r="AN312" s="4"/>
    </row>
    <row r="313" spans="2:40" ht="19.5" hidden="1" outlineLevel="1" x14ac:dyDescent="0.25">
      <c r="B313" s="4">
        <v>41</v>
      </c>
      <c r="C313" s="4" t="s">
        <v>42</v>
      </c>
      <c r="D313" s="3">
        <v>52</v>
      </c>
      <c r="E313" s="3" t="str">
        <f t="shared" si="56"/>
        <v>مایلز48</v>
      </c>
      <c r="F313" s="3" t="str">
        <f t="shared" si="57"/>
        <v>تیمور اسماعیلزاده</v>
      </c>
      <c r="G313" s="3" t="str">
        <f t="shared" si="58"/>
        <v>25ع255 ایران 72</v>
      </c>
      <c r="H313" s="3" t="str">
        <f t="shared" si="59"/>
        <v>تیمور اسماعیلزاده</v>
      </c>
      <c r="I313" s="4"/>
      <c r="J313" s="4"/>
      <c r="K313" s="4" t="s">
        <v>63</v>
      </c>
      <c r="L313" s="4"/>
      <c r="M313" s="4"/>
      <c r="N313" s="4"/>
      <c r="O313" s="4"/>
      <c r="P313" s="4"/>
      <c r="Q313" s="4"/>
      <c r="R313" s="4"/>
      <c r="S313" s="4"/>
      <c r="T313" s="4"/>
      <c r="U313" s="4">
        <v>10</v>
      </c>
      <c r="V313" s="4">
        <v>5</v>
      </c>
      <c r="W313" s="4"/>
      <c r="X313" s="4"/>
      <c r="Y313" s="4"/>
      <c r="Z313" s="4">
        <v>10</v>
      </c>
      <c r="AA313" s="4">
        <v>25</v>
      </c>
      <c r="AB313" s="4"/>
      <c r="AC313" s="4">
        <f t="shared" si="61"/>
        <v>15</v>
      </c>
      <c r="AD313" s="4"/>
      <c r="AE313" s="4">
        <v>1</v>
      </c>
      <c r="AF313" s="4" t="e">
        <f t="shared" si="62"/>
        <v>#DIV/0!</v>
      </c>
      <c r="AG313" s="90">
        <v>0.33333333333333331</v>
      </c>
      <c r="AH313" s="90">
        <v>0.79166666666666663</v>
      </c>
      <c r="AI313" s="90">
        <v>8.3333333333333329E-2</v>
      </c>
      <c r="AJ313" s="90">
        <v>4.1666666666666664E-2</v>
      </c>
      <c r="AK313" s="90">
        <f t="shared" si="63"/>
        <v>0.33333333333333331</v>
      </c>
      <c r="AL313" s="90">
        <f t="shared" si="64"/>
        <v>0</v>
      </c>
      <c r="AM313" s="90">
        <f t="shared" si="60"/>
        <v>0</v>
      </c>
      <c r="AN313" s="4"/>
    </row>
    <row r="314" spans="2:40" ht="19.5" hidden="1" outlineLevel="1" x14ac:dyDescent="0.25">
      <c r="B314" s="4">
        <v>42</v>
      </c>
      <c r="C314" s="4" t="s">
        <v>42</v>
      </c>
      <c r="D314" s="3">
        <v>53</v>
      </c>
      <c r="E314" s="3" t="str">
        <f t="shared" si="56"/>
        <v>مایلز49</v>
      </c>
      <c r="F314" s="3" t="str">
        <f t="shared" si="57"/>
        <v>تیمور اسماعیلزاده</v>
      </c>
      <c r="G314" s="3" t="str">
        <f t="shared" si="58"/>
        <v>25ع255 ایران 73</v>
      </c>
      <c r="H314" s="3" t="str">
        <f t="shared" si="59"/>
        <v>تیمور اسماعیلزاده</v>
      </c>
      <c r="I314" s="4"/>
      <c r="J314" s="4"/>
      <c r="K314" s="4" t="s">
        <v>63</v>
      </c>
      <c r="L314" s="4"/>
      <c r="M314" s="4"/>
      <c r="N314" s="4"/>
      <c r="O314" s="4"/>
      <c r="P314" s="4"/>
      <c r="Q314" s="4"/>
      <c r="R314" s="4"/>
      <c r="S314" s="4"/>
      <c r="T314" s="4"/>
      <c r="U314" s="4">
        <v>10</v>
      </c>
      <c r="V314" s="4">
        <v>5</v>
      </c>
      <c r="W314" s="4"/>
      <c r="X314" s="4"/>
      <c r="Y314" s="4"/>
      <c r="Z314" s="4">
        <v>10</v>
      </c>
      <c r="AA314" s="4">
        <v>25</v>
      </c>
      <c r="AB314" s="4"/>
      <c r="AC314" s="4">
        <f t="shared" si="61"/>
        <v>15</v>
      </c>
      <c r="AD314" s="4"/>
      <c r="AE314" s="4">
        <v>1</v>
      </c>
      <c r="AF314" s="4" t="e">
        <f t="shared" si="62"/>
        <v>#DIV/0!</v>
      </c>
      <c r="AG314" s="90">
        <v>0.33333333333333331</v>
      </c>
      <c r="AH314" s="90">
        <v>0.79166666666666663</v>
      </c>
      <c r="AI314" s="90">
        <v>8.3333333333333329E-2</v>
      </c>
      <c r="AJ314" s="90">
        <v>4.1666666666666664E-2</v>
      </c>
      <c r="AK314" s="90">
        <f t="shared" si="63"/>
        <v>0.33333333333333331</v>
      </c>
      <c r="AL314" s="90">
        <f t="shared" si="64"/>
        <v>0</v>
      </c>
      <c r="AM314" s="90">
        <f t="shared" si="60"/>
        <v>0</v>
      </c>
      <c r="AN314" s="4"/>
    </row>
    <row r="315" spans="2:40" ht="19.5" hidden="1" outlineLevel="1" x14ac:dyDescent="0.25">
      <c r="B315" s="4">
        <v>43</v>
      </c>
      <c r="C315" s="4" t="s">
        <v>42</v>
      </c>
      <c r="D315" s="3">
        <v>54</v>
      </c>
      <c r="E315" s="3" t="str">
        <f t="shared" si="56"/>
        <v>مایلز50</v>
      </c>
      <c r="F315" s="3" t="str">
        <f t="shared" si="57"/>
        <v>تیمور اسماعیلزاده</v>
      </c>
      <c r="G315" s="3" t="str">
        <f t="shared" si="58"/>
        <v>25ع255 ایران 74</v>
      </c>
      <c r="H315" s="3" t="str">
        <f t="shared" si="59"/>
        <v>تیمور اسماعیلزاده</v>
      </c>
      <c r="I315" s="4"/>
      <c r="J315" s="4"/>
      <c r="K315" s="4" t="s">
        <v>63</v>
      </c>
      <c r="L315" s="4"/>
      <c r="M315" s="4"/>
      <c r="N315" s="4"/>
      <c r="O315" s="4"/>
      <c r="P315" s="4"/>
      <c r="Q315" s="4"/>
      <c r="R315" s="4"/>
      <c r="S315" s="4"/>
      <c r="T315" s="4"/>
      <c r="U315" s="4">
        <v>10</v>
      </c>
      <c r="V315" s="4">
        <v>5</v>
      </c>
      <c r="W315" s="4"/>
      <c r="X315" s="4"/>
      <c r="Y315" s="4"/>
      <c r="Z315" s="4">
        <v>10</v>
      </c>
      <c r="AA315" s="4">
        <v>25</v>
      </c>
      <c r="AB315" s="4"/>
      <c r="AC315" s="4">
        <f t="shared" si="61"/>
        <v>15</v>
      </c>
      <c r="AD315" s="4"/>
      <c r="AE315" s="4">
        <v>1</v>
      </c>
      <c r="AF315" s="4" t="e">
        <f t="shared" si="62"/>
        <v>#DIV/0!</v>
      </c>
      <c r="AG315" s="90">
        <v>0.33333333333333331</v>
      </c>
      <c r="AH315" s="90">
        <v>0.79166666666666663</v>
      </c>
      <c r="AI315" s="90">
        <v>8.3333333333333329E-2</v>
      </c>
      <c r="AJ315" s="90">
        <v>4.1666666666666664E-2</v>
      </c>
      <c r="AK315" s="90">
        <f t="shared" si="63"/>
        <v>0.33333333333333331</v>
      </c>
      <c r="AL315" s="90">
        <f t="shared" si="64"/>
        <v>0</v>
      </c>
      <c r="AM315" s="90">
        <f t="shared" si="60"/>
        <v>0</v>
      </c>
      <c r="AN315" s="4"/>
    </row>
    <row r="316" spans="2:40" ht="19.5" hidden="1" outlineLevel="1" x14ac:dyDescent="0.25">
      <c r="B316" s="4">
        <v>44</v>
      </c>
      <c r="C316" s="4" t="s">
        <v>42</v>
      </c>
      <c r="D316" s="3">
        <v>55</v>
      </c>
      <c r="E316" s="3" t="str">
        <f t="shared" si="56"/>
        <v>مایلز51</v>
      </c>
      <c r="F316" s="3" t="str">
        <f t="shared" si="57"/>
        <v>تیمور اسماعیلزاده</v>
      </c>
      <c r="G316" s="3" t="str">
        <f t="shared" si="58"/>
        <v>25ع255 ایران 75</v>
      </c>
      <c r="H316" s="3" t="str">
        <f t="shared" si="59"/>
        <v>تیمور اسماعیلزاده</v>
      </c>
      <c r="I316" s="4"/>
      <c r="J316" s="4"/>
      <c r="K316" s="4" t="s">
        <v>63</v>
      </c>
      <c r="L316" s="4"/>
      <c r="M316" s="4"/>
      <c r="N316" s="4"/>
      <c r="O316" s="4"/>
      <c r="P316" s="4"/>
      <c r="Q316" s="4"/>
      <c r="R316" s="4"/>
      <c r="S316" s="4"/>
      <c r="T316" s="4"/>
      <c r="U316" s="4">
        <v>10</v>
      </c>
      <c r="V316" s="4">
        <v>5</v>
      </c>
      <c r="W316" s="4"/>
      <c r="X316" s="4"/>
      <c r="Y316" s="4"/>
      <c r="Z316" s="4">
        <v>10</v>
      </c>
      <c r="AA316" s="4">
        <v>25</v>
      </c>
      <c r="AB316" s="4"/>
      <c r="AC316" s="4">
        <f t="shared" si="61"/>
        <v>15</v>
      </c>
      <c r="AD316" s="4"/>
      <c r="AE316" s="4">
        <v>1</v>
      </c>
      <c r="AF316" s="4" t="e">
        <f t="shared" si="62"/>
        <v>#DIV/0!</v>
      </c>
      <c r="AG316" s="90">
        <v>0.33333333333333331</v>
      </c>
      <c r="AH316" s="90">
        <v>0.79166666666666663</v>
      </c>
      <c r="AI316" s="90">
        <v>8.3333333333333329E-2</v>
      </c>
      <c r="AJ316" s="90">
        <v>4.1666666666666664E-2</v>
      </c>
      <c r="AK316" s="90">
        <f t="shared" si="63"/>
        <v>0.33333333333333331</v>
      </c>
      <c r="AL316" s="90">
        <f t="shared" si="64"/>
        <v>0</v>
      </c>
      <c r="AM316" s="90">
        <f t="shared" si="60"/>
        <v>0</v>
      </c>
      <c r="AN316" s="4"/>
    </row>
    <row r="317" spans="2:40" ht="19.5" hidden="1" outlineLevel="1" x14ac:dyDescent="0.25">
      <c r="B317" s="4">
        <v>45</v>
      </c>
      <c r="C317" s="4" t="s">
        <v>42</v>
      </c>
      <c r="D317" s="3">
        <v>56</v>
      </c>
      <c r="E317" s="3" t="str">
        <f t="shared" si="56"/>
        <v>مایلز52</v>
      </c>
      <c r="F317" s="3" t="str">
        <f t="shared" si="57"/>
        <v>تیمور اسماعیلزاده</v>
      </c>
      <c r="G317" s="3" t="str">
        <f t="shared" si="58"/>
        <v>25ع255 ایران 76</v>
      </c>
      <c r="H317" s="3" t="str">
        <f t="shared" si="59"/>
        <v>تیمور اسماعیلزاده</v>
      </c>
      <c r="I317" s="4"/>
      <c r="J317" s="4"/>
      <c r="K317" s="4" t="s">
        <v>63</v>
      </c>
      <c r="L317" s="4"/>
      <c r="M317" s="4"/>
      <c r="N317" s="4"/>
      <c r="O317" s="4"/>
      <c r="P317" s="4"/>
      <c r="Q317" s="4"/>
      <c r="R317" s="4"/>
      <c r="S317" s="4"/>
      <c r="T317" s="4"/>
      <c r="U317" s="4">
        <v>10</v>
      </c>
      <c r="V317" s="4">
        <v>5</v>
      </c>
      <c r="W317" s="4"/>
      <c r="X317" s="4"/>
      <c r="Y317" s="4"/>
      <c r="Z317" s="4">
        <v>10</v>
      </c>
      <c r="AA317" s="4">
        <v>25</v>
      </c>
      <c r="AB317" s="4"/>
      <c r="AC317" s="4">
        <f t="shared" si="61"/>
        <v>15</v>
      </c>
      <c r="AD317" s="4"/>
      <c r="AE317" s="4">
        <v>1</v>
      </c>
      <c r="AF317" s="4" t="e">
        <f t="shared" si="62"/>
        <v>#DIV/0!</v>
      </c>
      <c r="AG317" s="90">
        <v>0.33333333333333331</v>
      </c>
      <c r="AH317" s="90">
        <v>0.79166666666666663</v>
      </c>
      <c r="AI317" s="90">
        <v>8.3333333333333329E-2</v>
      </c>
      <c r="AJ317" s="90">
        <v>4.1666666666666664E-2</v>
      </c>
      <c r="AK317" s="90">
        <f t="shared" si="63"/>
        <v>0.33333333333333331</v>
      </c>
      <c r="AL317" s="90">
        <f t="shared" si="64"/>
        <v>0</v>
      </c>
      <c r="AM317" s="90">
        <f t="shared" si="60"/>
        <v>0</v>
      </c>
      <c r="AN317" s="4"/>
    </row>
    <row r="318" spans="2:40" ht="19.5" hidden="1" outlineLevel="1" x14ac:dyDescent="0.25">
      <c r="B318" s="4">
        <v>46</v>
      </c>
      <c r="C318" s="4" t="s">
        <v>42</v>
      </c>
      <c r="D318" s="3">
        <v>57</v>
      </c>
      <c r="E318" s="3" t="str">
        <f t="shared" si="56"/>
        <v>مایلز53</v>
      </c>
      <c r="F318" s="3" t="str">
        <f t="shared" si="57"/>
        <v>تیمور اسماعیلزاده</v>
      </c>
      <c r="G318" s="3" t="str">
        <f t="shared" si="58"/>
        <v>25ع255 ایران 77</v>
      </c>
      <c r="H318" s="3" t="str">
        <f t="shared" si="59"/>
        <v>تیمور اسماعیلزاده</v>
      </c>
      <c r="I318" s="4"/>
      <c r="J318" s="4"/>
      <c r="K318" s="4" t="s">
        <v>63</v>
      </c>
      <c r="L318" s="4"/>
      <c r="M318" s="4"/>
      <c r="N318" s="4"/>
      <c r="O318" s="4"/>
      <c r="P318" s="4"/>
      <c r="Q318" s="4"/>
      <c r="R318" s="4"/>
      <c r="S318" s="4"/>
      <c r="T318" s="4"/>
      <c r="U318" s="4">
        <v>10</v>
      </c>
      <c r="V318" s="4">
        <v>5</v>
      </c>
      <c r="W318" s="4"/>
      <c r="X318" s="4"/>
      <c r="Y318" s="4"/>
      <c r="Z318" s="4">
        <v>10</v>
      </c>
      <c r="AA318" s="4">
        <v>25</v>
      </c>
      <c r="AB318" s="4"/>
      <c r="AC318" s="4">
        <f t="shared" si="61"/>
        <v>15</v>
      </c>
      <c r="AD318" s="4"/>
      <c r="AE318" s="4">
        <v>1</v>
      </c>
      <c r="AF318" s="4" t="e">
        <f t="shared" si="62"/>
        <v>#DIV/0!</v>
      </c>
      <c r="AG318" s="90">
        <v>0.33333333333333331</v>
      </c>
      <c r="AH318" s="90">
        <v>0.79166666666666663</v>
      </c>
      <c r="AI318" s="90">
        <v>8.3333333333333329E-2</v>
      </c>
      <c r="AJ318" s="90">
        <v>4.1666666666666664E-2</v>
      </c>
      <c r="AK318" s="90">
        <f t="shared" si="63"/>
        <v>0.33333333333333331</v>
      </c>
      <c r="AL318" s="90">
        <f t="shared" si="64"/>
        <v>0</v>
      </c>
      <c r="AM318" s="90">
        <f t="shared" si="60"/>
        <v>0</v>
      </c>
      <c r="AN318" s="4"/>
    </row>
    <row r="319" spans="2:40" ht="19.5" hidden="1" outlineLevel="1" x14ac:dyDescent="0.25">
      <c r="B319" s="4">
        <v>47</v>
      </c>
      <c r="C319" s="4" t="s">
        <v>42</v>
      </c>
      <c r="D319" s="3">
        <v>58</v>
      </c>
      <c r="E319" s="3" t="str">
        <f t="shared" si="56"/>
        <v>مایلز54</v>
      </c>
      <c r="F319" s="3" t="str">
        <f t="shared" si="57"/>
        <v>تیمور اسماعیلزاده</v>
      </c>
      <c r="G319" s="3" t="str">
        <f t="shared" si="58"/>
        <v>25ع255 ایران 78</v>
      </c>
      <c r="H319" s="3" t="str">
        <f t="shared" si="59"/>
        <v>تیمور اسماعیلزاده</v>
      </c>
      <c r="I319" s="4"/>
      <c r="J319" s="4"/>
      <c r="K319" s="4" t="s">
        <v>63</v>
      </c>
      <c r="L319" s="4"/>
      <c r="M319" s="4"/>
      <c r="N319" s="4"/>
      <c r="O319" s="4"/>
      <c r="P319" s="4"/>
      <c r="Q319" s="4"/>
      <c r="R319" s="4"/>
      <c r="S319" s="4"/>
      <c r="T319" s="4"/>
      <c r="U319" s="4">
        <v>10</v>
      </c>
      <c r="V319" s="4">
        <v>5</v>
      </c>
      <c r="W319" s="4"/>
      <c r="X319" s="4"/>
      <c r="Y319" s="4"/>
      <c r="Z319" s="4">
        <v>10</v>
      </c>
      <c r="AA319" s="4">
        <v>25</v>
      </c>
      <c r="AB319" s="4"/>
      <c r="AC319" s="4">
        <f t="shared" si="61"/>
        <v>15</v>
      </c>
      <c r="AD319" s="4"/>
      <c r="AE319" s="4">
        <v>1</v>
      </c>
      <c r="AF319" s="4" t="e">
        <f t="shared" si="62"/>
        <v>#DIV/0!</v>
      </c>
      <c r="AG319" s="90">
        <v>0.33333333333333331</v>
      </c>
      <c r="AH319" s="90">
        <v>0.79166666666666663</v>
      </c>
      <c r="AI319" s="90">
        <v>8.3333333333333329E-2</v>
      </c>
      <c r="AJ319" s="90">
        <v>4.1666666666666664E-2</v>
      </c>
      <c r="AK319" s="90">
        <f t="shared" si="63"/>
        <v>0.33333333333333331</v>
      </c>
      <c r="AL319" s="90">
        <f t="shared" si="64"/>
        <v>0</v>
      </c>
      <c r="AM319" s="90">
        <f t="shared" si="60"/>
        <v>0</v>
      </c>
      <c r="AN319" s="4"/>
    </row>
    <row r="320" spans="2:40" ht="19.5" hidden="1" outlineLevel="1" x14ac:dyDescent="0.25">
      <c r="B320" s="4">
        <v>48</v>
      </c>
      <c r="C320" s="4" t="s">
        <v>42</v>
      </c>
      <c r="D320" s="3">
        <v>59</v>
      </c>
      <c r="E320" s="3" t="str">
        <f t="shared" si="56"/>
        <v>مایلز55</v>
      </c>
      <c r="F320" s="3" t="str">
        <f t="shared" si="57"/>
        <v>رویان مهر البرز</v>
      </c>
      <c r="G320" s="3" t="str">
        <f t="shared" si="58"/>
        <v>25ع255 ایران 79</v>
      </c>
      <c r="H320" s="3" t="str">
        <f t="shared" si="59"/>
        <v>رویان مهر البرز</v>
      </c>
      <c r="I320" s="4"/>
      <c r="J320" s="4"/>
      <c r="K320" s="4" t="s">
        <v>63</v>
      </c>
      <c r="L320" s="4"/>
      <c r="M320" s="4"/>
      <c r="N320" s="4"/>
      <c r="O320" s="4"/>
      <c r="P320" s="4"/>
      <c r="Q320" s="4"/>
      <c r="R320" s="4"/>
      <c r="S320" s="4"/>
      <c r="T320" s="4"/>
      <c r="U320" s="4">
        <v>10</v>
      </c>
      <c r="V320" s="4">
        <v>5</v>
      </c>
      <c r="W320" s="4"/>
      <c r="X320" s="4"/>
      <c r="Y320" s="4"/>
      <c r="Z320" s="4">
        <v>10</v>
      </c>
      <c r="AA320" s="4">
        <v>25</v>
      </c>
      <c r="AB320" s="4"/>
      <c r="AC320" s="4">
        <f t="shared" si="61"/>
        <v>15</v>
      </c>
      <c r="AD320" s="4"/>
      <c r="AE320" s="4">
        <v>1</v>
      </c>
      <c r="AF320" s="4" t="e">
        <f t="shared" si="62"/>
        <v>#DIV/0!</v>
      </c>
      <c r="AG320" s="90">
        <v>0.33333333333333331</v>
      </c>
      <c r="AH320" s="90">
        <v>0.79166666666666663</v>
      </c>
      <c r="AI320" s="90">
        <v>8.3333333333333329E-2</v>
      </c>
      <c r="AJ320" s="90">
        <v>4.1666666666666664E-2</v>
      </c>
      <c r="AK320" s="90">
        <f t="shared" si="63"/>
        <v>0.33333333333333331</v>
      </c>
      <c r="AL320" s="90">
        <f t="shared" si="64"/>
        <v>0</v>
      </c>
      <c r="AM320" s="90">
        <f t="shared" si="60"/>
        <v>0</v>
      </c>
      <c r="AN320" s="4"/>
    </row>
    <row r="321" spans="2:40" ht="19.5" hidden="1" outlineLevel="1" x14ac:dyDescent="0.25">
      <c r="B321" s="4">
        <v>49</v>
      </c>
      <c r="C321" s="4" t="s">
        <v>42</v>
      </c>
      <c r="D321" s="3">
        <v>60</v>
      </c>
      <c r="E321" s="3" t="str">
        <f t="shared" si="56"/>
        <v>مایلز56</v>
      </c>
      <c r="F321" s="3" t="str">
        <f t="shared" si="57"/>
        <v>زنده روح</v>
      </c>
      <c r="G321" s="3" t="str">
        <f t="shared" si="58"/>
        <v>25ع255 ایران 80</v>
      </c>
      <c r="H321" s="3" t="str">
        <f t="shared" si="59"/>
        <v>زنده روح</v>
      </c>
      <c r="I321" s="4"/>
      <c r="J321" s="4"/>
      <c r="K321" s="4" t="s">
        <v>63</v>
      </c>
      <c r="L321" s="4"/>
      <c r="M321" s="4"/>
      <c r="N321" s="4"/>
      <c r="O321" s="4"/>
      <c r="P321" s="4"/>
      <c r="Q321" s="4"/>
      <c r="R321" s="4"/>
      <c r="S321" s="4"/>
      <c r="T321" s="4"/>
      <c r="U321" s="4">
        <v>10</v>
      </c>
      <c r="V321" s="4">
        <v>5</v>
      </c>
      <c r="W321" s="4"/>
      <c r="X321" s="4"/>
      <c r="Y321" s="4"/>
      <c r="Z321" s="4">
        <v>10</v>
      </c>
      <c r="AA321" s="4">
        <v>25</v>
      </c>
      <c r="AB321" s="4"/>
      <c r="AC321" s="4">
        <f t="shared" si="61"/>
        <v>15</v>
      </c>
      <c r="AD321" s="4"/>
      <c r="AE321" s="4">
        <v>1</v>
      </c>
      <c r="AF321" s="4" t="e">
        <f t="shared" si="62"/>
        <v>#DIV/0!</v>
      </c>
      <c r="AG321" s="90">
        <v>0.33333333333333331</v>
      </c>
      <c r="AH321" s="90">
        <v>0.79166666666666663</v>
      </c>
      <c r="AI321" s="90">
        <v>8.3333333333333329E-2</v>
      </c>
      <c r="AJ321" s="90">
        <v>4.1666666666666664E-2</v>
      </c>
      <c r="AK321" s="90">
        <f t="shared" si="63"/>
        <v>0.33333333333333331</v>
      </c>
      <c r="AL321" s="90">
        <f t="shared" si="64"/>
        <v>0</v>
      </c>
      <c r="AM321" s="90">
        <f t="shared" si="60"/>
        <v>0</v>
      </c>
      <c r="AN321" s="4"/>
    </row>
    <row r="322" spans="2:40" ht="19.5" hidden="1" outlineLevel="1" x14ac:dyDescent="0.25">
      <c r="B322" s="4">
        <v>50</v>
      </c>
      <c r="C322" s="4" t="s">
        <v>42</v>
      </c>
      <c r="D322" s="3">
        <v>61</v>
      </c>
      <c r="E322" s="3" t="str">
        <f t="shared" si="56"/>
        <v>مایلز57</v>
      </c>
      <c r="F322" s="3" t="str">
        <f t="shared" si="57"/>
        <v>قربانپور</v>
      </c>
      <c r="G322" s="3" t="str">
        <f t="shared" si="58"/>
        <v>25ع255 ایران 81</v>
      </c>
      <c r="H322" s="3" t="str">
        <f t="shared" si="59"/>
        <v>قربانپور</v>
      </c>
      <c r="I322" s="4"/>
      <c r="J322" s="4"/>
      <c r="K322" s="4" t="s">
        <v>63</v>
      </c>
      <c r="L322" s="4"/>
      <c r="M322" s="4"/>
      <c r="N322" s="4"/>
      <c r="O322" s="4"/>
      <c r="P322" s="4"/>
      <c r="Q322" s="4"/>
      <c r="R322" s="4"/>
      <c r="S322" s="4"/>
      <c r="T322" s="4"/>
      <c r="U322" s="4">
        <v>10</v>
      </c>
      <c r="V322" s="4">
        <v>5</v>
      </c>
      <c r="W322" s="4"/>
      <c r="X322" s="4"/>
      <c r="Y322" s="4"/>
      <c r="Z322" s="4">
        <v>10</v>
      </c>
      <c r="AA322" s="4">
        <v>25</v>
      </c>
      <c r="AB322" s="4"/>
      <c r="AC322" s="4">
        <f t="shared" si="61"/>
        <v>15</v>
      </c>
      <c r="AD322" s="4"/>
      <c r="AE322" s="4">
        <v>1</v>
      </c>
      <c r="AF322" s="4" t="e">
        <f t="shared" si="62"/>
        <v>#DIV/0!</v>
      </c>
      <c r="AG322" s="90">
        <v>0.33333333333333331</v>
      </c>
      <c r="AH322" s="90">
        <v>0.79166666666666663</v>
      </c>
      <c r="AI322" s="90">
        <v>8.3333333333333329E-2</v>
      </c>
      <c r="AJ322" s="90">
        <v>4.1666666666666664E-2</v>
      </c>
      <c r="AK322" s="90">
        <f t="shared" si="63"/>
        <v>0.33333333333333331</v>
      </c>
      <c r="AL322" s="90">
        <f t="shared" si="64"/>
        <v>0</v>
      </c>
      <c r="AM322" s="90">
        <f t="shared" si="60"/>
        <v>0</v>
      </c>
      <c r="AN322" s="4"/>
    </row>
    <row r="323" spans="2:40" ht="26.25" hidden="1" customHeight="1" outlineLevel="1" x14ac:dyDescent="0.25">
      <c r="B323" s="518" t="s">
        <v>94</v>
      </c>
      <c r="C323" s="518"/>
      <c r="D323" s="518"/>
      <c r="E323" s="518"/>
      <c r="F323" s="518"/>
      <c r="G323" s="518"/>
      <c r="H323" s="518"/>
      <c r="I323" s="518"/>
      <c r="J323" s="518"/>
      <c r="K323" s="518"/>
      <c r="L323" s="518"/>
      <c r="M323" s="93">
        <f>SUM(M273:M322)</f>
        <v>0</v>
      </c>
      <c r="N323" s="93">
        <f>SUM(N273:N322)</f>
        <v>0</v>
      </c>
      <c r="O323" s="93">
        <f t="shared" ref="O323:T323" si="65">SUM(O273:O322)</f>
        <v>0</v>
      </c>
      <c r="P323" s="93">
        <f t="shared" si="65"/>
        <v>0</v>
      </c>
      <c r="Q323" s="93">
        <f t="shared" si="65"/>
        <v>0</v>
      </c>
      <c r="R323" s="93">
        <f t="shared" si="65"/>
        <v>0</v>
      </c>
      <c r="S323" s="93">
        <f t="shared" si="65"/>
        <v>0</v>
      </c>
      <c r="T323" s="93">
        <f t="shared" si="65"/>
        <v>0</v>
      </c>
      <c r="U323" s="93">
        <f>SUM(U273:U322)</f>
        <v>500</v>
      </c>
      <c r="V323" s="93">
        <f t="shared" ref="V323:X323" si="66">SUM(V273:V322)</f>
        <v>250</v>
      </c>
      <c r="W323" s="93">
        <f t="shared" si="66"/>
        <v>0</v>
      </c>
      <c r="X323" s="93">
        <f t="shared" si="66"/>
        <v>0</v>
      </c>
      <c r="Y323" s="93">
        <f>SUM(Y273:Y322)</f>
        <v>2719</v>
      </c>
      <c r="Z323" s="93"/>
      <c r="AA323" s="93"/>
      <c r="AB323" s="93"/>
      <c r="AC323" s="93"/>
      <c r="AD323" s="93"/>
      <c r="AE323" s="93">
        <f>SUM(AE273:AE322)</f>
        <v>50</v>
      </c>
      <c r="AF323" s="91" t="e">
        <f>SUM(AF273:AF322)</f>
        <v>#DIV/0!</v>
      </c>
      <c r="AG323" s="91">
        <f t="shared" ref="AG323:AK323" si="67">SUM(AG273:AG322)</f>
        <v>16.666666666666675</v>
      </c>
      <c r="AH323" s="91">
        <f t="shared" si="67"/>
        <v>39.583333333333329</v>
      </c>
      <c r="AI323" s="91">
        <f t="shared" si="67"/>
        <v>4.1666666666666687</v>
      </c>
      <c r="AJ323" s="91">
        <f t="shared" si="67"/>
        <v>2.0833333333333344</v>
      </c>
      <c r="AK323" s="91">
        <f t="shared" si="67"/>
        <v>16.666666666666675</v>
      </c>
      <c r="AL323" s="92">
        <f>SUM(AL273:AL322)</f>
        <v>8157</v>
      </c>
      <c r="AM323" s="91">
        <f t="shared" ref="AM323" si="68">SUM(AM273:AM322)</f>
        <v>0</v>
      </c>
      <c r="AN323" s="93"/>
    </row>
    <row r="324" spans="2:40" collapsed="1" x14ac:dyDescent="0.25"/>
    <row r="329" spans="2:40" ht="6.75" customHeight="1" x14ac:dyDescent="0.25"/>
    <row r="330" spans="2:40" ht="3.75" customHeight="1" x14ac:dyDescent="0.25"/>
    <row r="331" spans="2:40" ht="6.75" customHeight="1" x14ac:dyDescent="0.25"/>
    <row r="332" spans="2:40" ht="6.75" customHeight="1" x14ac:dyDescent="0.25"/>
    <row r="333" spans="2:40" ht="6.75" customHeight="1" x14ac:dyDescent="0.25"/>
    <row r="334" spans="2:40" x14ac:dyDescent="0.25">
      <c r="F334" s="519" t="s">
        <v>96</v>
      </c>
      <c r="G334" s="519"/>
      <c r="H334" s="519"/>
      <c r="I334" s="519"/>
      <c r="J334" s="519"/>
      <c r="K334" s="519"/>
      <c r="L334" s="519"/>
      <c r="M334" s="519"/>
      <c r="N334" s="519"/>
      <c r="O334" s="519"/>
    </row>
    <row r="335" spans="2:40" x14ac:dyDescent="0.25">
      <c r="F335" s="519"/>
      <c r="G335" s="519"/>
      <c r="H335" s="519"/>
      <c r="I335" s="519"/>
      <c r="J335" s="519"/>
      <c r="K335" s="519"/>
      <c r="L335" s="519"/>
      <c r="M335" s="519"/>
      <c r="N335" s="519"/>
      <c r="O335" s="519"/>
    </row>
    <row r="336" spans="2:40" x14ac:dyDescent="0.25">
      <c r="B336" s="520" t="s">
        <v>40</v>
      </c>
      <c r="C336" s="520"/>
      <c r="D336" s="520"/>
      <c r="F336" s="519"/>
      <c r="G336" s="519"/>
      <c r="H336" s="519"/>
      <c r="I336" s="519"/>
      <c r="J336" s="519"/>
      <c r="K336" s="519"/>
      <c r="L336" s="519"/>
      <c r="M336" s="519"/>
      <c r="N336" s="519"/>
      <c r="O336" s="519"/>
    </row>
    <row r="337" spans="2:20" x14ac:dyDescent="0.25">
      <c r="B337" s="520"/>
      <c r="C337" s="520"/>
      <c r="D337" s="520"/>
    </row>
    <row r="338" spans="2:20" x14ac:dyDescent="0.25">
      <c r="B338" s="520"/>
      <c r="C338" s="520"/>
      <c r="D338" s="520"/>
    </row>
    <row r="339" spans="2:20" ht="19.5" x14ac:dyDescent="0.5">
      <c r="B339" s="514" t="s">
        <v>95</v>
      </c>
      <c r="C339" s="514"/>
      <c r="D339" s="514"/>
      <c r="E339" s="514"/>
      <c r="F339" s="514"/>
      <c r="G339" s="514"/>
      <c r="H339" s="514"/>
      <c r="I339" s="514"/>
      <c r="J339" s="514"/>
      <c r="K339" s="514"/>
      <c r="L339" s="514"/>
      <c r="M339" s="514"/>
      <c r="N339" s="514"/>
      <c r="O339" s="514"/>
      <c r="P339" s="514"/>
      <c r="Q339" s="514"/>
      <c r="R339" s="514"/>
      <c r="S339" s="514"/>
      <c r="T339" s="514"/>
    </row>
    <row r="340" spans="2:20" ht="19.5" x14ac:dyDescent="0.25">
      <c r="B340" s="6" t="s">
        <v>3</v>
      </c>
      <c r="C340" s="6" t="s">
        <v>59</v>
      </c>
      <c r="D340" s="6" t="s">
        <v>60</v>
      </c>
      <c r="E340" s="78" t="s">
        <v>62</v>
      </c>
      <c r="F340" s="6" t="s">
        <v>82</v>
      </c>
      <c r="G340" s="78" t="s">
        <v>83</v>
      </c>
      <c r="H340" s="78" t="s">
        <v>84</v>
      </c>
      <c r="I340" s="78" t="s">
        <v>419</v>
      </c>
      <c r="J340" s="78" t="s">
        <v>420</v>
      </c>
      <c r="K340" s="78" t="s">
        <v>86</v>
      </c>
      <c r="L340" s="78" t="s">
        <v>139</v>
      </c>
      <c r="M340" s="127" t="s">
        <v>79</v>
      </c>
      <c r="N340" s="515" t="s">
        <v>89</v>
      </c>
      <c r="O340" s="516"/>
      <c r="P340" s="516"/>
      <c r="Q340" s="516"/>
      <c r="R340" s="516"/>
      <c r="S340" s="516"/>
      <c r="T340" s="517"/>
    </row>
    <row r="341" spans="2:20" ht="19.5" x14ac:dyDescent="0.25">
      <c r="B341" s="6" t="s">
        <v>325</v>
      </c>
      <c r="C341" s="6" t="str">
        <f>IFERROR(VLOOKUP(B341,Loder,2,0),"")</f>
        <v>تیمور</v>
      </c>
      <c r="D341" s="6" t="str">
        <f>IFERROR(VLOOKUP(B341,Loder,3,0),"")</f>
        <v>Zl50</v>
      </c>
      <c r="E341" s="6" t="str">
        <f>IFERROR(VLOOKUP(B341,Loder,4,0),"")</f>
        <v>حمید امانی</v>
      </c>
      <c r="F341" s="44">
        <v>0</v>
      </c>
      <c r="G341" s="79" t="s">
        <v>392</v>
      </c>
      <c r="H341" s="44">
        <v>0</v>
      </c>
      <c r="I341" s="45"/>
      <c r="J341" s="45"/>
      <c r="K341" s="45">
        <v>0.41666666666666669</v>
      </c>
      <c r="L341" s="46">
        <v>0</v>
      </c>
      <c r="M341" s="131">
        <f>(J341-I341)-SUM(K341:L341)</f>
        <v>-0.41666666666666669</v>
      </c>
      <c r="N341" s="500" t="s">
        <v>91</v>
      </c>
      <c r="O341" s="501"/>
      <c r="P341" s="501"/>
      <c r="Q341" s="501"/>
      <c r="R341" s="501"/>
      <c r="S341" s="501"/>
      <c r="T341" s="502"/>
    </row>
    <row r="342" spans="2:20" ht="19.5" x14ac:dyDescent="0.25">
      <c r="B342" s="6" t="s">
        <v>326</v>
      </c>
      <c r="C342" s="6" t="str">
        <f>IFERROR(VLOOKUP(B342,Loder,2,0),"")</f>
        <v>نور الدین</v>
      </c>
      <c r="D342" s="6" t="str">
        <f>IFERROR(VLOOKUP(B342,Loder,3,0),"")</f>
        <v>XY65</v>
      </c>
      <c r="E342" s="6" t="str">
        <f>IFERROR(VLOOKUP(B342,Loder,4,0),"")</f>
        <v>محمد</v>
      </c>
      <c r="F342" s="44">
        <v>0</v>
      </c>
      <c r="G342" s="79" t="s">
        <v>387</v>
      </c>
      <c r="H342" s="44">
        <v>0</v>
      </c>
      <c r="I342" s="45">
        <v>0.29166666666666669</v>
      </c>
      <c r="J342" s="45">
        <v>0.79166666666666663</v>
      </c>
      <c r="K342" s="45">
        <v>0</v>
      </c>
      <c r="L342" s="132">
        <v>5.5555555555555552E-2</v>
      </c>
      <c r="M342" s="131">
        <f>(J342-I342)-SUM(K342:L342)</f>
        <v>0.44444444444444442</v>
      </c>
      <c r="N342" s="500" t="s">
        <v>91</v>
      </c>
      <c r="O342" s="501"/>
      <c r="P342" s="501"/>
      <c r="Q342" s="501"/>
      <c r="R342" s="501"/>
      <c r="S342" s="501"/>
      <c r="T342" s="502"/>
    </row>
    <row r="343" spans="2:20" ht="15.75" x14ac:dyDescent="0.25">
      <c r="B343" s="80"/>
      <c r="C343" s="80"/>
      <c r="D343" s="80"/>
      <c r="E343" s="81"/>
      <c r="F343" s="81"/>
      <c r="G343" s="81"/>
      <c r="H343" s="81"/>
      <c r="I343" s="82"/>
      <c r="J343" s="82"/>
      <c r="K343" s="82"/>
      <c r="L343" s="81"/>
      <c r="M343" s="131">
        <f>(J343-I343)-SUM(K343:L343)</f>
        <v>0</v>
      </c>
      <c r="N343" s="503" t="s">
        <v>91</v>
      </c>
      <c r="O343" s="504"/>
      <c r="P343" s="504"/>
      <c r="Q343" s="504"/>
      <c r="R343" s="504"/>
      <c r="S343" s="504"/>
      <c r="T343" s="505"/>
    </row>
    <row r="344" spans="2:20" x14ac:dyDescent="0.25">
      <c r="B344" s="47"/>
      <c r="C344" s="47"/>
      <c r="D344" s="47"/>
      <c r="E344" s="47"/>
      <c r="F344" s="47"/>
      <c r="G344" s="48" t="s">
        <v>94</v>
      </c>
      <c r="H344" s="49">
        <f>SUM(H341:H343)</f>
        <v>0</v>
      </c>
      <c r="I344" s="50">
        <f>SUM(I341:I343)</f>
        <v>0.29166666666666669</v>
      </c>
      <c r="J344" s="50">
        <f>SUM(J341:J343)</f>
        <v>0.79166666666666663</v>
      </c>
      <c r="K344" s="50">
        <f>SUM(K341:K343)</f>
        <v>0.41666666666666669</v>
      </c>
      <c r="L344" s="47"/>
      <c r="M344" s="128"/>
      <c r="N344" s="129"/>
      <c r="O344" s="129"/>
      <c r="P344" s="129"/>
      <c r="Q344" s="129"/>
      <c r="R344" s="129"/>
      <c r="S344" s="129"/>
      <c r="T344" s="130"/>
    </row>
    <row r="345" spans="2:20" x14ac:dyDescent="0.25">
      <c r="B345" s="513" t="s">
        <v>39</v>
      </c>
      <c r="C345" s="513"/>
      <c r="D345" s="513"/>
      <c r="E345" s="508"/>
      <c r="F345" s="508"/>
      <c r="G345" s="508"/>
      <c r="H345" s="508"/>
      <c r="I345" s="508"/>
      <c r="J345" s="508"/>
      <c r="K345" s="508"/>
      <c r="L345" s="508"/>
      <c r="M345" s="508"/>
      <c r="N345" s="508"/>
      <c r="O345" s="508"/>
      <c r="P345" s="508"/>
      <c r="Q345" s="508"/>
      <c r="R345" s="508"/>
      <c r="S345" s="508"/>
      <c r="T345" s="508"/>
    </row>
    <row r="346" spans="2:20" x14ac:dyDescent="0.25">
      <c r="B346" s="513"/>
      <c r="C346" s="513"/>
      <c r="D346" s="513"/>
      <c r="E346" s="510"/>
      <c r="F346" s="510"/>
      <c r="G346" s="510"/>
      <c r="H346" s="510"/>
      <c r="I346" s="510"/>
      <c r="J346" s="510"/>
      <c r="K346" s="510"/>
      <c r="L346" s="510"/>
      <c r="M346" s="510"/>
      <c r="N346" s="510"/>
      <c r="O346" s="510"/>
      <c r="P346" s="510"/>
      <c r="Q346" s="510"/>
      <c r="R346" s="510"/>
      <c r="S346" s="510"/>
      <c r="T346" s="510"/>
    </row>
    <row r="347" spans="2:20" x14ac:dyDescent="0.25">
      <c r="B347" s="513"/>
      <c r="C347" s="513"/>
      <c r="D347" s="513"/>
      <c r="E347" s="512"/>
      <c r="F347" s="512"/>
      <c r="G347" s="512"/>
      <c r="H347" s="512"/>
      <c r="I347" s="512"/>
      <c r="J347" s="512"/>
      <c r="K347" s="512"/>
      <c r="L347" s="512"/>
      <c r="M347" s="512"/>
      <c r="N347" s="512"/>
      <c r="O347" s="512"/>
      <c r="P347" s="512"/>
      <c r="Q347" s="512"/>
      <c r="R347" s="512"/>
      <c r="S347" s="512"/>
      <c r="T347" s="512"/>
    </row>
    <row r="348" spans="2:20" ht="19.5" x14ac:dyDescent="0.5">
      <c r="B348" s="514" t="s">
        <v>95</v>
      </c>
      <c r="C348" s="514"/>
      <c r="D348" s="514"/>
      <c r="E348" s="514"/>
      <c r="F348" s="514"/>
      <c r="G348" s="514"/>
      <c r="H348" s="514"/>
      <c r="I348" s="514"/>
      <c r="J348" s="514"/>
      <c r="K348" s="514"/>
      <c r="L348" s="514"/>
      <c r="M348" s="514"/>
      <c r="N348" s="514"/>
      <c r="O348" s="514"/>
      <c r="P348" s="514"/>
      <c r="Q348" s="514"/>
      <c r="R348" s="514"/>
      <c r="S348" s="514"/>
      <c r="T348" s="514"/>
    </row>
    <row r="349" spans="2:20" ht="19.5" x14ac:dyDescent="0.25">
      <c r="B349" s="6" t="s">
        <v>3</v>
      </c>
      <c r="C349" s="6" t="s">
        <v>59</v>
      </c>
      <c r="D349" s="6" t="s">
        <v>60</v>
      </c>
      <c r="E349" s="78" t="s">
        <v>62</v>
      </c>
      <c r="F349" s="6" t="s">
        <v>82</v>
      </c>
      <c r="G349" s="78" t="s">
        <v>83</v>
      </c>
      <c r="H349" s="78" t="s">
        <v>84</v>
      </c>
      <c r="I349" s="78" t="s">
        <v>419</v>
      </c>
      <c r="J349" s="78" t="s">
        <v>420</v>
      </c>
      <c r="K349" s="78" t="s">
        <v>86</v>
      </c>
      <c r="L349" s="78" t="s">
        <v>139</v>
      </c>
      <c r="M349" s="127" t="s">
        <v>79</v>
      </c>
      <c r="N349" s="515" t="s">
        <v>89</v>
      </c>
      <c r="O349" s="516"/>
      <c r="P349" s="516"/>
      <c r="Q349" s="516"/>
      <c r="R349" s="516"/>
      <c r="S349" s="516"/>
      <c r="T349" s="517"/>
    </row>
    <row r="350" spans="2:20" ht="19.5" x14ac:dyDescent="0.25">
      <c r="B350" s="6" t="s">
        <v>325</v>
      </c>
      <c r="C350" s="6" t="str">
        <f>IFERROR(VLOOKUP(B350,Loder,2,0),"")</f>
        <v>تیمور</v>
      </c>
      <c r="D350" s="6" t="str">
        <f>IFERROR(VLOOKUP(B350,Loder,3,0),"")</f>
        <v>Zl50</v>
      </c>
      <c r="E350" s="6" t="str">
        <f>IFERROR(VLOOKUP(B350,Loder,4,0),"")</f>
        <v>حمید امانی</v>
      </c>
      <c r="F350" s="44">
        <v>0</v>
      </c>
      <c r="G350" s="79" t="s">
        <v>392</v>
      </c>
      <c r="H350" s="44">
        <v>0</v>
      </c>
      <c r="I350" s="45"/>
      <c r="J350" s="45"/>
      <c r="K350" s="45">
        <v>0.41666666666666669</v>
      </c>
      <c r="L350" s="132"/>
      <c r="M350" s="131">
        <f>(J350-I350)-SUM(K350:L350)</f>
        <v>-0.41666666666666669</v>
      </c>
      <c r="N350" s="500" t="s">
        <v>91</v>
      </c>
      <c r="O350" s="501"/>
      <c r="P350" s="501"/>
      <c r="Q350" s="501"/>
      <c r="R350" s="501"/>
      <c r="S350" s="501"/>
      <c r="T350" s="502"/>
    </row>
    <row r="351" spans="2:20" ht="19.5" x14ac:dyDescent="0.25">
      <c r="B351" s="6" t="s">
        <v>326</v>
      </c>
      <c r="C351" s="6" t="str">
        <f>IFERROR(VLOOKUP(B351,Loder,2,0),"")</f>
        <v>نور الدین</v>
      </c>
      <c r="D351" s="6" t="str">
        <f>IFERROR(VLOOKUP(B351,Loder,3,0),"")</f>
        <v>XY65</v>
      </c>
      <c r="E351" s="6" t="str">
        <f>IFERROR(VLOOKUP(B351,Loder,4,0),"")</f>
        <v>محمد</v>
      </c>
      <c r="F351" s="44">
        <v>0</v>
      </c>
      <c r="G351" s="79" t="s">
        <v>387</v>
      </c>
      <c r="H351" s="44">
        <v>0</v>
      </c>
      <c r="I351" s="45">
        <v>0.83333333333333337</v>
      </c>
      <c r="J351" s="45">
        <v>1.1666666666666667</v>
      </c>
      <c r="K351" s="45">
        <v>0</v>
      </c>
      <c r="L351" s="46">
        <v>0</v>
      </c>
      <c r="M351" s="131">
        <f>(J351-I351)-SUM(K351:L351)</f>
        <v>0.33333333333333337</v>
      </c>
      <c r="N351" s="500" t="s">
        <v>91</v>
      </c>
      <c r="O351" s="501"/>
      <c r="P351" s="501"/>
      <c r="Q351" s="501"/>
      <c r="R351" s="501"/>
      <c r="S351" s="501"/>
      <c r="T351" s="502"/>
    </row>
    <row r="352" spans="2:20" ht="15.75" x14ac:dyDescent="0.25">
      <c r="B352" s="80"/>
      <c r="C352" s="80"/>
      <c r="D352" s="80"/>
      <c r="E352" s="81"/>
      <c r="F352" s="81"/>
      <c r="G352" s="81"/>
      <c r="H352" s="81"/>
      <c r="I352" s="82"/>
      <c r="J352" s="82"/>
      <c r="K352" s="82"/>
      <c r="L352" s="81"/>
      <c r="M352" s="131">
        <f>(J352-I352)-SUM(K352:L352)</f>
        <v>0</v>
      </c>
      <c r="N352" s="503" t="s">
        <v>91</v>
      </c>
      <c r="O352" s="504"/>
      <c r="P352" s="504"/>
      <c r="Q352" s="504"/>
      <c r="R352" s="504"/>
      <c r="S352" s="504"/>
      <c r="T352" s="505"/>
    </row>
    <row r="353" spans="2:20" x14ac:dyDescent="0.25">
      <c r="B353" s="47"/>
      <c r="C353" s="47"/>
      <c r="D353" s="47"/>
      <c r="E353" s="47"/>
      <c r="F353" s="47"/>
      <c r="G353" s="48" t="s">
        <v>94</v>
      </c>
      <c r="H353" s="49">
        <f>SUM(H350:H352)</f>
        <v>0</v>
      </c>
      <c r="I353" s="50">
        <f>SUM(I350:I352)</f>
        <v>0.83333333333333337</v>
      </c>
      <c r="J353" s="50">
        <f>SUM(J350:J352)</f>
        <v>1.1666666666666667</v>
      </c>
      <c r="K353" s="50">
        <f>SUM(K350:K352)</f>
        <v>0.41666666666666669</v>
      </c>
      <c r="L353" s="47"/>
      <c r="M353" s="128"/>
      <c r="N353" s="129"/>
      <c r="O353" s="129"/>
      <c r="P353" s="129"/>
      <c r="Q353" s="129"/>
      <c r="R353" s="129"/>
      <c r="S353" s="129"/>
      <c r="T353" s="130"/>
    </row>
    <row r="354" spans="2:20" outlineLevel="1" x14ac:dyDescent="0.25">
      <c r="B354" s="506" t="s">
        <v>41</v>
      </c>
      <c r="C354" s="506"/>
      <c r="D354" s="506"/>
      <c r="E354" s="507"/>
      <c r="F354" s="508"/>
      <c r="G354" s="508"/>
      <c r="H354" s="508"/>
      <c r="I354" s="508"/>
      <c r="J354" s="508"/>
      <c r="K354" s="508"/>
      <c r="L354" s="508"/>
      <c r="M354" s="508"/>
      <c r="N354" s="508"/>
      <c r="O354" s="508"/>
      <c r="P354" s="508"/>
      <c r="Q354" s="508"/>
      <c r="R354" s="508"/>
      <c r="S354" s="508"/>
      <c r="T354" s="508"/>
    </row>
    <row r="355" spans="2:20" outlineLevel="1" x14ac:dyDescent="0.25">
      <c r="B355" s="506"/>
      <c r="C355" s="506"/>
      <c r="D355" s="506"/>
      <c r="E355" s="509"/>
      <c r="F355" s="510"/>
      <c r="G355" s="510"/>
      <c r="H355" s="510"/>
      <c r="I355" s="510"/>
      <c r="J355" s="510"/>
      <c r="K355" s="510"/>
      <c r="L355" s="510"/>
      <c r="M355" s="510"/>
      <c r="N355" s="510"/>
      <c r="O355" s="510"/>
      <c r="P355" s="510"/>
      <c r="Q355" s="510"/>
      <c r="R355" s="510"/>
      <c r="S355" s="510"/>
      <c r="T355" s="510"/>
    </row>
    <row r="356" spans="2:20" outlineLevel="1" x14ac:dyDescent="0.25">
      <c r="B356" s="506"/>
      <c r="C356" s="506"/>
      <c r="D356" s="506"/>
      <c r="E356" s="511"/>
      <c r="F356" s="512"/>
      <c r="G356" s="512"/>
      <c r="H356" s="512"/>
      <c r="I356" s="512"/>
      <c r="J356" s="512"/>
      <c r="K356" s="512"/>
      <c r="L356" s="512"/>
      <c r="M356" s="512"/>
      <c r="N356" s="512"/>
      <c r="O356" s="512"/>
      <c r="P356" s="512"/>
      <c r="Q356" s="512"/>
      <c r="R356" s="512"/>
      <c r="S356" s="512"/>
      <c r="T356" s="512"/>
    </row>
    <row r="357" spans="2:20" ht="19.5" outlineLevel="1" x14ac:dyDescent="0.5">
      <c r="B357" s="451" t="s">
        <v>95</v>
      </c>
      <c r="C357" s="451"/>
      <c r="D357" s="451"/>
      <c r="E357" s="451"/>
      <c r="F357" s="451"/>
      <c r="G357" s="451"/>
      <c r="H357" s="451"/>
      <c r="I357" s="451"/>
      <c r="J357" s="451"/>
      <c r="K357" s="451"/>
      <c r="L357" s="451"/>
      <c r="M357" s="451"/>
      <c r="N357" s="451"/>
      <c r="O357" s="451"/>
      <c r="P357" s="451"/>
      <c r="Q357" s="451"/>
      <c r="R357" s="451"/>
      <c r="S357" s="451"/>
      <c r="T357" s="451"/>
    </row>
    <row r="358" spans="2:20" ht="19.5" outlineLevel="1" x14ac:dyDescent="0.25">
      <c r="B358" s="4" t="s">
        <v>3</v>
      </c>
      <c r="C358" s="4" t="s">
        <v>81</v>
      </c>
      <c r="D358" s="4" t="s">
        <v>60</v>
      </c>
      <c r="E358" s="51" t="s">
        <v>62</v>
      </c>
      <c r="F358" s="4" t="s">
        <v>82</v>
      </c>
      <c r="G358" s="51" t="s">
        <v>83</v>
      </c>
      <c r="H358" s="51" t="s">
        <v>84</v>
      </c>
      <c r="I358" s="51" t="s">
        <v>85</v>
      </c>
      <c r="J358" s="51" t="s">
        <v>86</v>
      </c>
      <c r="K358" s="51" t="s">
        <v>87</v>
      </c>
      <c r="L358" s="51" t="s">
        <v>88</v>
      </c>
      <c r="M358" s="445" t="s">
        <v>89</v>
      </c>
      <c r="N358" s="445"/>
      <c r="O358" s="445"/>
      <c r="P358" s="445"/>
      <c r="Q358" s="445"/>
      <c r="R358" s="445"/>
      <c r="S358" s="445"/>
      <c r="T358" s="445"/>
    </row>
    <row r="359" spans="2:20" ht="19.5" outlineLevel="1" x14ac:dyDescent="0.25">
      <c r="B359" s="6" t="s">
        <v>327</v>
      </c>
      <c r="C359" s="6" t="str">
        <f>IFERROR(VLOOKUP(B359,Loder,2,0),"")</f>
        <v>دوست محمدی</v>
      </c>
      <c r="D359" s="6" t="str">
        <f>IFERROR(VLOOKUP(B359,Loder,3,0),"")</f>
        <v>XY65</v>
      </c>
      <c r="E359" s="6" t="str">
        <f>IFERROR(VLOOKUP(B359,Loder,4,0),"")</f>
        <v>محمد</v>
      </c>
      <c r="F359" s="54">
        <v>0</v>
      </c>
      <c r="G359" s="68"/>
      <c r="H359" s="54">
        <v>0</v>
      </c>
      <c r="I359" s="69">
        <v>0</v>
      </c>
      <c r="J359" s="69">
        <v>0</v>
      </c>
      <c r="K359" s="69">
        <v>0</v>
      </c>
      <c r="L359" s="53">
        <v>0</v>
      </c>
      <c r="M359" s="446"/>
      <c r="N359" s="446"/>
      <c r="O359" s="446"/>
      <c r="P359" s="446"/>
      <c r="Q359" s="446"/>
      <c r="R359" s="446"/>
      <c r="S359" s="446"/>
      <c r="T359" s="446"/>
    </row>
    <row r="360" spans="2:20" ht="19.5" outlineLevel="1" x14ac:dyDescent="0.25">
      <c r="B360" s="6" t="s">
        <v>328</v>
      </c>
      <c r="C360" s="6" t="str">
        <f>IFERROR(VLOOKUP(B360,Loder,2,0),"")</f>
        <v>کریمی</v>
      </c>
      <c r="D360" s="6" t="str">
        <f>IFERROR(VLOOKUP(B360,Loder,3,0),"")</f>
        <v>XY66</v>
      </c>
      <c r="E360" s="6" t="str">
        <f>IFERROR(VLOOKUP(B360,Loder,4,0),"")</f>
        <v>محمد</v>
      </c>
      <c r="F360" s="54">
        <v>0</v>
      </c>
      <c r="G360" s="68"/>
      <c r="H360" s="54">
        <v>0</v>
      </c>
      <c r="I360" s="69">
        <v>0</v>
      </c>
      <c r="J360" s="69">
        <v>0</v>
      </c>
      <c r="K360" s="69">
        <v>0</v>
      </c>
      <c r="L360" s="53">
        <v>0</v>
      </c>
      <c r="M360" s="446"/>
      <c r="N360" s="446"/>
      <c r="O360" s="446"/>
      <c r="P360" s="446"/>
      <c r="Q360" s="446"/>
      <c r="R360" s="446"/>
      <c r="S360" s="446"/>
      <c r="T360" s="446"/>
    </row>
    <row r="361" spans="2:20" outlineLevel="1" x14ac:dyDescent="0.25">
      <c r="B361" s="70"/>
      <c r="C361" s="70"/>
      <c r="D361" s="70"/>
      <c r="E361" s="71"/>
      <c r="F361" s="71"/>
      <c r="G361" s="71"/>
      <c r="H361" s="71"/>
      <c r="I361" s="72"/>
      <c r="J361" s="72"/>
      <c r="K361" s="72"/>
      <c r="L361" s="71"/>
      <c r="M361" s="495"/>
      <c r="N361" s="495"/>
      <c r="O361" s="495"/>
      <c r="P361" s="495"/>
      <c r="Q361" s="495"/>
      <c r="R361" s="495"/>
      <c r="S361" s="495"/>
      <c r="T361" s="495"/>
    </row>
    <row r="362" spans="2:20" outlineLevel="1" x14ac:dyDescent="0.25">
      <c r="B362" s="73"/>
      <c r="C362" s="73"/>
      <c r="D362" s="73"/>
      <c r="E362" s="73"/>
      <c r="F362" s="73"/>
      <c r="G362" s="74" t="s">
        <v>94</v>
      </c>
      <c r="H362" s="75">
        <f>SUM(H359:H361)</f>
        <v>0</v>
      </c>
      <c r="I362" s="76">
        <f>SUM(I359:I361)</f>
        <v>0</v>
      </c>
      <c r="J362" s="76">
        <f>SUM(J359:J361)</f>
        <v>0</v>
      </c>
      <c r="K362" s="76">
        <f>SUM(K359:K361)</f>
        <v>0</v>
      </c>
      <c r="L362" s="73"/>
      <c r="M362" s="496"/>
      <c r="N362" s="497"/>
      <c r="O362" s="497"/>
      <c r="P362" s="497"/>
      <c r="Q362" s="497"/>
      <c r="R362" s="497"/>
      <c r="S362" s="497"/>
      <c r="T362" s="498"/>
    </row>
    <row r="364" spans="2:20" ht="6.75" customHeight="1" x14ac:dyDescent="0.25"/>
    <row r="365" spans="2:20" ht="3.75" customHeight="1" x14ac:dyDescent="0.25"/>
    <row r="366" spans="2:20" ht="6.75" customHeight="1" x14ac:dyDescent="0.25"/>
    <row r="367" spans="2:20" ht="6.75" customHeight="1" x14ac:dyDescent="0.25"/>
    <row r="368" spans="2:20" ht="6.75" customHeight="1" x14ac:dyDescent="0.25"/>
    <row r="370" spans="2:20" x14ac:dyDescent="0.25">
      <c r="B370" s="499" t="s">
        <v>40</v>
      </c>
      <c r="C370" s="499"/>
      <c r="D370" s="499"/>
    </row>
    <row r="371" spans="2:20" ht="15" customHeight="1" x14ac:dyDescent="0.25">
      <c r="B371" s="499"/>
      <c r="C371" s="499"/>
      <c r="D371" s="499"/>
    </row>
    <row r="372" spans="2:20" ht="15" customHeight="1" x14ac:dyDescent="0.25">
      <c r="B372" s="499"/>
      <c r="C372" s="499"/>
      <c r="D372" s="499"/>
    </row>
    <row r="373" spans="2:20" ht="36" x14ac:dyDescent="0.9">
      <c r="B373" s="484" t="s">
        <v>423</v>
      </c>
      <c r="C373" s="484"/>
      <c r="D373" s="484"/>
      <c r="E373" s="484"/>
      <c r="F373" s="484"/>
      <c r="G373" s="484"/>
      <c r="H373" s="484"/>
      <c r="I373" s="484"/>
      <c r="J373" s="484"/>
      <c r="K373" s="484"/>
      <c r="L373" s="484"/>
      <c r="M373" s="484"/>
      <c r="N373" s="484"/>
      <c r="O373" s="484"/>
      <c r="P373" s="484"/>
      <c r="Q373" s="484"/>
      <c r="R373" s="484"/>
      <c r="S373" s="484"/>
      <c r="T373" s="484"/>
    </row>
    <row r="374" spans="2:20" ht="19.5" x14ac:dyDescent="0.25">
      <c r="B374" s="133" t="s">
        <v>3</v>
      </c>
      <c r="C374" s="133" t="s">
        <v>59</v>
      </c>
      <c r="D374" s="133" t="s">
        <v>60</v>
      </c>
      <c r="E374" s="134" t="s">
        <v>62</v>
      </c>
      <c r="F374" s="133" t="s">
        <v>82</v>
      </c>
      <c r="G374" s="134" t="s">
        <v>83</v>
      </c>
      <c r="H374" s="134" t="s">
        <v>84</v>
      </c>
      <c r="I374" s="134" t="s">
        <v>419</v>
      </c>
      <c r="J374" s="134" t="s">
        <v>420</v>
      </c>
      <c r="K374" s="134" t="s">
        <v>86</v>
      </c>
      <c r="L374" s="134" t="s">
        <v>139</v>
      </c>
      <c r="M374" s="135" t="s">
        <v>79</v>
      </c>
      <c r="N374" s="485" t="s">
        <v>89</v>
      </c>
      <c r="O374" s="486"/>
      <c r="P374" s="486"/>
      <c r="Q374" s="486"/>
      <c r="R374" s="486"/>
      <c r="S374" s="486"/>
      <c r="T374" s="487"/>
    </row>
    <row r="375" spans="2:20" ht="19.5" x14ac:dyDescent="0.25">
      <c r="B375" s="133" t="s">
        <v>315</v>
      </c>
      <c r="C375" s="133" t="str">
        <f>IFERROR(VLOOKUP(B375,Loder,2,0),"")</f>
        <v>تیمور اسماعیل زاده</v>
      </c>
      <c r="D375" s="133" t="str">
        <f>IFERROR(VLOOKUP(B375,Loder,3,0),"")</f>
        <v>XY66</v>
      </c>
      <c r="E375" s="133" t="str">
        <f>IFERROR(VLOOKUP(B375,Loder,4,0),"")</f>
        <v>محمد</v>
      </c>
      <c r="F375" s="136">
        <v>0</v>
      </c>
      <c r="G375" s="137" t="s">
        <v>392</v>
      </c>
      <c r="H375" s="136">
        <v>0</v>
      </c>
      <c r="I375" s="138">
        <v>0.29166666666666669</v>
      </c>
      <c r="J375" s="138">
        <v>0.79166666666666663</v>
      </c>
      <c r="K375" s="138"/>
      <c r="L375" s="139">
        <v>5.5555555555555552E-2</v>
      </c>
      <c r="M375" s="140">
        <f>(J375-I375)-SUM(K375:L375)</f>
        <v>0.44444444444444442</v>
      </c>
      <c r="N375" s="488" t="s">
        <v>422</v>
      </c>
      <c r="O375" s="489"/>
      <c r="P375" s="489"/>
      <c r="Q375" s="489"/>
      <c r="R375" s="489"/>
      <c r="S375" s="489"/>
      <c r="T375" s="490"/>
    </row>
    <row r="376" spans="2:20" ht="19.5" x14ac:dyDescent="0.25">
      <c r="B376" s="133" t="s">
        <v>322</v>
      </c>
      <c r="C376" s="133" t="str">
        <f>IFERROR(VLOOKUP(B376,Loder,2,0),"")</f>
        <v>نورالدین طباطبایی</v>
      </c>
      <c r="D376" s="133" t="str">
        <f>IFERROR(VLOOKUP(B376,Loder,3,0),"")</f>
        <v>XY67</v>
      </c>
      <c r="E376" s="133" t="str">
        <f>IFERROR(VLOOKUP(B376,Loder,4,0),"")</f>
        <v>محمد</v>
      </c>
      <c r="F376" s="136">
        <v>0</v>
      </c>
      <c r="G376" s="137" t="s">
        <v>392</v>
      </c>
      <c r="H376" s="136">
        <v>0</v>
      </c>
      <c r="I376" s="138">
        <v>0.29166666666666669</v>
      </c>
      <c r="J376" s="138">
        <v>0.79166666666666663</v>
      </c>
      <c r="K376" s="138">
        <v>0</v>
      </c>
      <c r="L376" s="139">
        <v>6.25E-2</v>
      </c>
      <c r="M376" s="140">
        <f>(J376-I376)-SUM(K376:L376)</f>
        <v>0.43749999999999994</v>
      </c>
      <c r="N376" s="488" t="s">
        <v>421</v>
      </c>
      <c r="O376" s="489"/>
      <c r="P376" s="489"/>
      <c r="Q376" s="489"/>
      <c r="R376" s="489"/>
      <c r="S376" s="489"/>
      <c r="T376" s="490"/>
    </row>
    <row r="377" spans="2:20" ht="15.75" x14ac:dyDescent="0.25">
      <c r="B377" s="141"/>
      <c r="C377" s="141"/>
      <c r="D377" s="141"/>
      <c r="E377" s="142"/>
      <c r="F377" s="142"/>
      <c r="G377" s="142"/>
      <c r="H377" s="142"/>
      <c r="I377" s="143"/>
      <c r="J377" s="143"/>
      <c r="K377" s="143"/>
      <c r="L377" s="142"/>
      <c r="M377" s="140">
        <f>(J377-I377)-SUM(K377:L377)</f>
        <v>0</v>
      </c>
      <c r="N377" s="491"/>
      <c r="O377" s="492"/>
      <c r="P377" s="492"/>
      <c r="Q377" s="492"/>
      <c r="R377" s="492"/>
      <c r="S377" s="492"/>
      <c r="T377" s="493"/>
    </row>
    <row r="378" spans="2:20" x14ac:dyDescent="0.25">
      <c r="B378" s="144"/>
      <c r="C378" s="144"/>
      <c r="D378" s="144"/>
      <c r="E378" s="144"/>
      <c r="F378" s="144"/>
      <c r="G378" s="145" t="s">
        <v>94</v>
      </c>
      <c r="H378" s="146">
        <f>SUM(H375:H377)</f>
        <v>0</v>
      </c>
      <c r="I378" s="147">
        <f>SUM(I375:I377)</f>
        <v>0.58333333333333337</v>
      </c>
      <c r="J378" s="147">
        <f>SUM(J375:J377)</f>
        <v>1.5833333333333333</v>
      </c>
      <c r="K378" s="147">
        <f>SUM(K375:K377)</f>
        <v>0</v>
      </c>
      <c r="L378" s="144"/>
      <c r="M378" s="148"/>
      <c r="N378" s="149"/>
      <c r="O378" s="149"/>
      <c r="P378" s="149"/>
      <c r="Q378" s="149"/>
      <c r="R378" s="149"/>
      <c r="S378" s="149"/>
      <c r="T378" s="150"/>
    </row>
    <row r="380" spans="2:20" ht="15.75" thickBot="1" x14ac:dyDescent="0.3"/>
    <row r="381" spans="2:20" ht="15" customHeight="1" thickBot="1" x14ac:dyDescent="0.3">
      <c r="B381" s="494" t="s">
        <v>39</v>
      </c>
      <c r="C381" s="494"/>
      <c r="D381" s="494"/>
    </row>
    <row r="382" spans="2:20" ht="15" customHeight="1" thickBot="1" x14ac:dyDescent="0.3">
      <c r="B382" s="494"/>
      <c r="C382" s="494"/>
      <c r="D382" s="494"/>
    </row>
    <row r="383" spans="2:20" ht="15" customHeight="1" thickBot="1" x14ac:dyDescent="0.3">
      <c r="B383" s="494"/>
      <c r="C383" s="494"/>
      <c r="D383" s="494"/>
    </row>
    <row r="384" spans="2:20" ht="36" x14ac:dyDescent="0.9">
      <c r="B384" s="473" t="s">
        <v>423</v>
      </c>
      <c r="C384" s="473"/>
      <c r="D384" s="473"/>
      <c r="E384" s="473"/>
      <c r="F384" s="473"/>
      <c r="G384" s="473"/>
      <c r="H384" s="473"/>
      <c r="I384" s="473"/>
      <c r="J384" s="473"/>
      <c r="K384" s="473"/>
      <c r="L384" s="473"/>
      <c r="M384" s="473"/>
      <c r="N384" s="473"/>
      <c r="O384" s="473"/>
      <c r="P384" s="473"/>
      <c r="Q384" s="473"/>
      <c r="R384" s="473"/>
      <c r="S384" s="473"/>
      <c r="T384" s="473"/>
    </row>
    <row r="385" spans="2:20" ht="19.5" x14ac:dyDescent="0.25">
      <c r="B385" s="114" t="s">
        <v>3</v>
      </c>
      <c r="C385" s="114" t="s">
        <v>59</v>
      </c>
      <c r="D385" s="114" t="s">
        <v>60</v>
      </c>
      <c r="E385" s="151" t="s">
        <v>62</v>
      </c>
      <c r="F385" s="114" t="s">
        <v>82</v>
      </c>
      <c r="G385" s="151" t="s">
        <v>83</v>
      </c>
      <c r="H385" s="151" t="s">
        <v>84</v>
      </c>
      <c r="I385" s="151" t="s">
        <v>419</v>
      </c>
      <c r="J385" s="151" t="s">
        <v>420</v>
      </c>
      <c r="K385" s="151" t="s">
        <v>86</v>
      </c>
      <c r="L385" s="151" t="s">
        <v>139</v>
      </c>
      <c r="M385" s="152" t="s">
        <v>79</v>
      </c>
      <c r="N385" s="474" t="s">
        <v>89</v>
      </c>
      <c r="O385" s="475"/>
      <c r="P385" s="475"/>
      <c r="Q385" s="475"/>
      <c r="R385" s="475"/>
      <c r="S385" s="475"/>
      <c r="T385" s="476"/>
    </row>
    <row r="386" spans="2:20" ht="19.5" x14ac:dyDescent="0.25">
      <c r="B386" s="114" t="s">
        <v>315</v>
      </c>
      <c r="C386" s="114" t="str">
        <f>IFERROR(VLOOKUP(B386,Loder,2,0),"")</f>
        <v>تیمور اسماعیل زاده</v>
      </c>
      <c r="D386" s="114" t="str">
        <f>IFERROR(VLOOKUP(B386,Loder,3,0),"")</f>
        <v>XY66</v>
      </c>
      <c r="E386" s="114" t="str">
        <f>IFERROR(VLOOKUP(B386,Loder,4,0),"")</f>
        <v>محمد</v>
      </c>
      <c r="F386" s="153">
        <v>0</v>
      </c>
      <c r="G386" s="154" t="s">
        <v>392</v>
      </c>
      <c r="H386" s="153">
        <v>0</v>
      </c>
      <c r="I386" s="155">
        <v>0.83333333333333337</v>
      </c>
      <c r="J386" s="155">
        <v>1.1597222222222223</v>
      </c>
      <c r="K386" s="155"/>
      <c r="L386" s="156"/>
      <c r="M386" s="157">
        <f>(J386-I386)-SUM(K386:L386)</f>
        <v>0.32638888888888895</v>
      </c>
      <c r="N386" s="477" t="s">
        <v>424</v>
      </c>
      <c r="O386" s="478"/>
      <c r="P386" s="478"/>
      <c r="Q386" s="478"/>
      <c r="R386" s="478"/>
      <c r="S386" s="478"/>
      <c r="T386" s="479"/>
    </row>
    <row r="387" spans="2:20" ht="19.5" x14ac:dyDescent="0.25">
      <c r="B387" s="114" t="s">
        <v>322</v>
      </c>
      <c r="C387" s="114" t="str">
        <f>IFERROR(VLOOKUP(B387,Loder,2,0),"")</f>
        <v>نورالدین طباطبایی</v>
      </c>
      <c r="D387" s="114" t="str">
        <f>IFERROR(VLOOKUP(B387,Loder,3,0),"")</f>
        <v>XY67</v>
      </c>
      <c r="E387" s="114" t="str">
        <f>IFERROR(VLOOKUP(B387,Loder,4,0),"")</f>
        <v>محمد</v>
      </c>
      <c r="F387" s="153">
        <v>0</v>
      </c>
      <c r="G387" s="154" t="s">
        <v>392</v>
      </c>
      <c r="H387" s="153">
        <v>0</v>
      </c>
      <c r="I387" s="155">
        <v>0.83333333333333337</v>
      </c>
      <c r="J387" s="155">
        <v>1.0833333333333333</v>
      </c>
      <c r="K387" s="155">
        <v>0</v>
      </c>
      <c r="L387" s="156"/>
      <c r="M387" s="157">
        <f>(J387-I387)-SUM(K387:L387)</f>
        <v>0.24999999999999989</v>
      </c>
      <c r="N387" s="477" t="s">
        <v>424</v>
      </c>
      <c r="O387" s="478"/>
      <c r="P387" s="478"/>
      <c r="Q387" s="478"/>
      <c r="R387" s="478"/>
      <c r="S387" s="478"/>
      <c r="T387" s="479"/>
    </row>
    <row r="388" spans="2:20" ht="15.75" x14ac:dyDescent="0.25">
      <c r="B388" s="158"/>
      <c r="C388" s="158"/>
      <c r="D388" s="158"/>
      <c r="E388" s="159"/>
      <c r="F388" s="159"/>
      <c r="G388" s="159"/>
      <c r="H388" s="159"/>
      <c r="I388" s="160"/>
      <c r="J388" s="160"/>
      <c r="K388" s="160"/>
      <c r="L388" s="159"/>
      <c r="M388" s="157">
        <f>(J388-I388)-SUM(K388:L388)</f>
        <v>0</v>
      </c>
      <c r="N388" s="480"/>
      <c r="O388" s="481"/>
      <c r="P388" s="481"/>
      <c r="Q388" s="481"/>
      <c r="R388" s="481"/>
      <c r="S388" s="481"/>
      <c r="T388" s="482"/>
    </row>
    <row r="389" spans="2:20" x14ac:dyDescent="0.25">
      <c r="B389" s="161"/>
      <c r="C389" s="161"/>
      <c r="D389" s="161"/>
      <c r="E389" s="161"/>
      <c r="F389" s="161"/>
      <c r="G389" s="162" t="s">
        <v>94</v>
      </c>
      <c r="H389" s="163">
        <f>SUM(H386:H388)</f>
        <v>0</v>
      </c>
      <c r="I389" s="164">
        <f>SUM(I386:I388)</f>
        <v>1.6666666666666667</v>
      </c>
      <c r="J389" s="164">
        <f>SUM(J386:J388)</f>
        <v>2.2430555555555554</v>
      </c>
      <c r="K389" s="164">
        <f>SUM(K386:K388)</f>
        <v>0</v>
      </c>
      <c r="L389" s="161"/>
      <c r="M389" s="165"/>
      <c r="N389" s="166"/>
      <c r="O389" s="166"/>
      <c r="P389" s="166"/>
      <c r="Q389" s="166"/>
      <c r="R389" s="166"/>
      <c r="S389" s="166"/>
      <c r="T389" s="167"/>
    </row>
    <row r="390" spans="2:20" ht="15.75" thickBot="1" x14ac:dyDescent="0.3"/>
    <row r="391" spans="2:20" ht="15" customHeight="1" outlineLevel="1" thickBot="1" x14ac:dyDescent="0.3">
      <c r="B391" s="483" t="s">
        <v>41</v>
      </c>
      <c r="C391" s="483"/>
      <c r="D391" s="483"/>
    </row>
    <row r="392" spans="2:20" ht="15" customHeight="1" outlineLevel="1" thickBot="1" x14ac:dyDescent="0.3">
      <c r="B392" s="483"/>
      <c r="C392" s="483"/>
      <c r="D392" s="483"/>
    </row>
    <row r="393" spans="2:20" ht="15" customHeight="1" outlineLevel="1" thickBot="1" x14ac:dyDescent="0.3">
      <c r="B393" s="483"/>
      <c r="C393" s="483"/>
      <c r="D393" s="483"/>
    </row>
    <row r="394" spans="2:20" ht="30" outlineLevel="1" x14ac:dyDescent="0.75">
      <c r="B394" s="465" t="s">
        <v>98</v>
      </c>
      <c r="C394" s="465"/>
      <c r="D394" s="465"/>
      <c r="E394" s="466"/>
      <c r="F394" s="466"/>
      <c r="G394" s="466"/>
      <c r="H394" s="466"/>
      <c r="I394" s="466"/>
      <c r="J394" s="466"/>
      <c r="K394" s="466"/>
      <c r="L394" s="466"/>
      <c r="M394" s="466"/>
      <c r="N394" s="466"/>
      <c r="O394" s="466"/>
      <c r="P394" s="466"/>
      <c r="Q394" s="466"/>
      <c r="R394" s="466"/>
    </row>
    <row r="395" spans="2:20" ht="21" outlineLevel="1" x14ac:dyDescent="0.25">
      <c r="B395" s="32" t="s">
        <v>3</v>
      </c>
      <c r="C395" s="32" t="s">
        <v>81</v>
      </c>
      <c r="D395" s="32" t="s">
        <v>60</v>
      </c>
      <c r="E395" s="62" t="s">
        <v>62</v>
      </c>
      <c r="F395" s="32" t="s">
        <v>82</v>
      </c>
      <c r="G395" s="62" t="s">
        <v>83</v>
      </c>
      <c r="H395" s="62" t="s">
        <v>84</v>
      </c>
      <c r="I395" s="62" t="s">
        <v>85</v>
      </c>
      <c r="J395" s="62" t="s">
        <v>86</v>
      </c>
      <c r="K395" s="62" t="s">
        <v>87</v>
      </c>
      <c r="L395" s="62" t="s">
        <v>88</v>
      </c>
      <c r="M395" s="467" t="s">
        <v>89</v>
      </c>
      <c r="N395" s="467"/>
      <c r="O395" s="467"/>
      <c r="P395" s="467"/>
      <c r="Q395" s="467"/>
      <c r="R395" s="467"/>
    </row>
    <row r="396" spans="2:20" ht="21" outlineLevel="1" x14ac:dyDescent="0.25">
      <c r="B396" s="6" t="s">
        <v>328</v>
      </c>
      <c r="C396" s="6" t="str">
        <f>IFERROR(VLOOKUP(B396,Loder,2,0),"")</f>
        <v>کریمی</v>
      </c>
      <c r="D396" s="6" t="str">
        <f>IFERROR(VLOOKUP(B396,Loder,3,0),"")</f>
        <v>XY66</v>
      </c>
      <c r="E396" s="6" t="str">
        <f>IFERROR(VLOOKUP(B396,Loder,4,0),"")</f>
        <v>محمد</v>
      </c>
      <c r="F396" s="63">
        <v>1</v>
      </c>
      <c r="G396" s="63">
        <v>0</v>
      </c>
      <c r="H396" s="63">
        <v>0</v>
      </c>
      <c r="I396" s="64">
        <v>0</v>
      </c>
      <c r="J396" s="64">
        <v>0</v>
      </c>
      <c r="K396" s="65">
        <v>0</v>
      </c>
      <c r="L396" s="63">
        <v>0</v>
      </c>
      <c r="M396" s="468">
        <v>0</v>
      </c>
      <c r="N396" s="468"/>
      <c r="O396" s="468"/>
      <c r="P396" s="468"/>
      <c r="Q396" s="468"/>
      <c r="R396" s="468"/>
    </row>
    <row r="397" spans="2:20" ht="21" outlineLevel="1" x14ac:dyDescent="0.25">
      <c r="B397" s="6" t="s">
        <v>328</v>
      </c>
      <c r="C397" s="6" t="str">
        <f>IFERROR(VLOOKUP(B397,Loder,2,0),"")</f>
        <v>کریمی</v>
      </c>
      <c r="D397" s="6" t="str">
        <f>IFERROR(VLOOKUP(B397,Loder,3,0),"")</f>
        <v>XY66</v>
      </c>
      <c r="E397" s="6" t="str">
        <f>IFERROR(VLOOKUP(B397,Loder,4,0),"")</f>
        <v>محمد</v>
      </c>
      <c r="F397" s="63">
        <v>1</v>
      </c>
      <c r="G397" s="63">
        <v>0</v>
      </c>
      <c r="H397" s="63">
        <v>0</v>
      </c>
      <c r="I397" s="64">
        <v>0</v>
      </c>
      <c r="J397" s="64">
        <v>0</v>
      </c>
      <c r="K397" s="65">
        <v>0</v>
      </c>
      <c r="L397" s="63">
        <v>0</v>
      </c>
      <c r="M397" s="468" t="s">
        <v>93</v>
      </c>
      <c r="N397" s="468"/>
      <c r="O397" s="468"/>
      <c r="P397" s="468"/>
      <c r="Q397" s="468"/>
      <c r="R397" s="468"/>
    </row>
    <row r="398" spans="2:20" ht="21" outlineLevel="1" x14ac:dyDescent="0.25">
      <c r="B398" s="32">
        <v>0</v>
      </c>
      <c r="C398" s="32">
        <f>[3]Sum!D444</f>
        <v>0</v>
      </c>
      <c r="D398" s="32">
        <f>[3]Sum!E444</f>
        <v>0</v>
      </c>
      <c r="E398" s="63" t="s">
        <v>90</v>
      </c>
      <c r="F398" s="63">
        <v>1</v>
      </c>
      <c r="G398" s="63">
        <v>0</v>
      </c>
      <c r="H398" s="63">
        <v>0</v>
      </c>
      <c r="I398" s="64">
        <v>0</v>
      </c>
      <c r="J398" s="64">
        <v>0</v>
      </c>
      <c r="K398" s="65">
        <v>0</v>
      </c>
      <c r="L398" s="63">
        <v>0</v>
      </c>
      <c r="M398" s="468" t="s">
        <v>97</v>
      </c>
      <c r="N398" s="468"/>
      <c r="O398" s="468"/>
      <c r="P398" s="468"/>
      <c r="Q398" s="468"/>
      <c r="R398" s="468"/>
    </row>
    <row r="399" spans="2:20" ht="21" outlineLevel="1" x14ac:dyDescent="0.55000000000000004">
      <c r="B399" s="469"/>
      <c r="C399" s="470"/>
      <c r="D399" s="470"/>
      <c r="E399" s="470"/>
      <c r="F399" s="471"/>
      <c r="G399" s="66" t="s">
        <v>94</v>
      </c>
      <c r="H399" s="66">
        <f>SUM(H396:H398)</f>
        <v>0</v>
      </c>
      <c r="I399" s="67">
        <f>SUM(I396:I398)</f>
        <v>0</v>
      </c>
      <c r="J399" s="67">
        <f>SUM(J396:J398)</f>
        <v>0</v>
      </c>
      <c r="K399" s="67">
        <f>SUM(K396:K398)</f>
        <v>0</v>
      </c>
      <c r="L399" s="66"/>
      <c r="M399" s="472"/>
      <c r="N399" s="472"/>
      <c r="O399" s="472"/>
      <c r="P399" s="472"/>
      <c r="Q399" s="472"/>
      <c r="R399" s="472"/>
    </row>
    <row r="400" spans="2:20" outlineLevel="1" x14ac:dyDescent="0.25"/>
    <row r="404" spans="2:20" x14ac:dyDescent="0.25">
      <c r="B404" s="464" t="s">
        <v>40</v>
      </c>
      <c r="C404" s="464"/>
      <c r="D404" s="464"/>
    </row>
    <row r="405" spans="2:20" x14ac:dyDescent="0.25">
      <c r="B405" s="464"/>
      <c r="C405" s="464"/>
      <c r="D405" s="464"/>
    </row>
    <row r="406" spans="2:20" x14ac:dyDescent="0.25">
      <c r="B406" s="464"/>
      <c r="C406" s="464"/>
      <c r="D406" s="464"/>
    </row>
    <row r="407" spans="2:20" ht="36" customHeight="1" x14ac:dyDescent="0.9">
      <c r="B407" s="454" t="s">
        <v>425</v>
      </c>
      <c r="C407" s="454"/>
      <c r="D407" s="454"/>
      <c r="E407" s="454"/>
      <c r="F407" s="454"/>
      <c r="G407" s="454"/>
      <c r="H407" s="454"/>
      <c r="I407" s="454"/>
      <c r="J407" s="454"/>
      <c r="K407" s="454"/>
      <c r="L407" s="454"/>
      <c r="M407" s="454"/>
      <c r="N407" s="454"/>
      <c r="O407" s="454"/>
      <c r="P407" s="454"/>
      <c r="Q407" s="454"/>
      <c r="R407" s="454"/>
      <c r="S407" s="454"/>
      <c r="T407" s="454"/>
    </row>
    <row r="408" spans="2:20" ht="19.5" x14ac:dyDescent="0.25">
      <c r="B408" s="111" t="s">
        <v>3</v>
      </c>
      <c r="C408" s="111" t="s">
        <v>59</v>
      </c>
      <c r="D408" s="111" t="s">
        <v>60</v>
      </c>
      <c r="E408" s="168" t="s">
        <v>62</v>
      </c>
      <c r="F408" s="111" t="s">
        <v>82</v>
      </c>
      <c r="G408" s="168" t="s">
        <v>83</v>
      </c>
      <c r="H408" s="168" t="s">
        <v>84</v>
      </c>
      <c r="I408" s="168" t="s">
        <v>419</v>
      </c>
      <c r="J408" s="168" t="s">
        <v>420</v>
      </c>
      <c r="K408" s="168" t="s">
        <v>86</v>
      </c>
      <c r="L408" s="168" t="s">
        <v>139</v>
      </c>
      <c r="M408" s="169" t="s">
        <v>79</v>
      </c>
      <c r="N408" s="455" t="s">
        <v>89</v>
      </c>
      <c r="O408" s="456"/>
      <c r="P408" s="456"/>
      <c r="Q408" s="456"/>
      <c r="R408" s="456"/>
      <c r="S408" s="456"/>
      <c r="T408" s="457"/>
    </row>
    <row r="409" spans="2:20" ht="19.5" x14ac:dyDescent="0.25">
      <c r="B409" s="111" t="s">
        <v>327</v>
      </c>
      <c r="C409" s="111" t="str">
        <f>IFERROR(VLOOKUP(B409,Loder,2,0),"")</f>
        <v>دوست محمدی</v>
      </c>
      <c r="D409" s="111" t="str">
        <f>IFERROR(VLOOKUP(B409,Loder,3,0),"")</f>
        <v>XY65</v>
      </c>
      <c r="E409" s="111" t="str">
        <f>IFERROR(VLOOKUP(B409,Loder,4,0),"")</f>
        <v>محمد</v>
      </c>
      <c r="F409" s="170">
        <v>0</v>
      </c>
      <c r="G409" s="171" t="s">
        <v>392</v>
      </c>
      <c r="H409" s="170">
        <v>0</v>
      </c>
      <c r="I409" s="172"/>
      <c r="J409" s="172"/>
      <c r="K409" s="172">
        <v>0.41666666666666669</v>
      </c>
      <c r="L409" s="173"/>
      <c r="M409" s="174"/>
      <c r="N409" s="458" t="s">
        <v>426</v>
      </c>
      <c r="O409" s="459"/>
      <c r="P409" s="459"/>
      <c r="Q409" s="459"/>
      <c r="R409" s="459"/>
      <c r="S409" s="459"/>
      <c r="T409" s="460"/>
    </row>
    <row r="410" spans="2:20" ht="19.5" x14ac:dyDescent="0.25">
      <c r="B410" s="111" t="s">
        <v>322</v>
      </c>
      <c r="C410" s="111" t="str">
        <f>IFERROR(VLOOKUP(B410,Loder,2,0),"")</f>
        <v>نورالدین طباطبایی</v>
      </c>
      <c r="D410" s="111" t="str">
        <f>IFERROR(VLOOKUP(B410,Loder,3,0),"")</f>
        <v>XY67</v>
      </c>
      <c r="E410" s="111" t="str">
        <f>IFERROR(VLOOKUP(B410,Loder,4,0),"")</f>
        <v>محمد</v>
      </c>
      <c r="F410" s="170">
        <v>0</v>
      </c>
      <c r="G410" s="171" t="s">
        <v>392</v>
      </c>
      <c r="H410" s="170">
        <v>0</v>
      </c>
      <c r="I410" s="172"/>
      <c r="J410" s="172"/>
      <c r="K410" s="172"/>
      <c r="L410" s="173"/>
      <c r="M410" s="174"/>
      <c r="N410" s="458" t="s">
        <v>424</v>
      </c>
      <c r="O410" s="459"/>
      <c r="P410" s="459"/>
      <c r="Q410" s="459"/>
      <c r="R410" s="459"/>
      <c r="S410" s="459"/>
      <c r="T410" s="460"/>
    </row>
    <row r="411" spans="2:20" ht="15.75" x14ac:dyDescent="0.25">
      <c r="B411" s="175"/>
      <c r="C411" s="175"/>
      <c r="D411" s="175"/>
      <c r="E411" s="176"/>
      <c r="F411" s="176"/>
      <c r="G411" s="176"/>
      <c r="H411" s="176"/>
      <c r="I411" s="177"/>
      <c r="J411" s="177"/>
      <c r="K411" s="177"/>
      <c r="L411" s="176"/>
      <c r="M411" s="174">
        <f>(J411-I411)-SUM(K411:L411)</f>
        <v>0</v>
      </c>
      <c r="N411" s="461"/>
      <c r="O411" s="462"/>
      <c r="P411" s="462"/>
      <c r="Q411" s="462"/>
      <c r="R411" s="462"/>
      <c r="S411" s="462"/>
      <c r="T411" s="463"/>
    </row>
    <row r="412" spans="2:20" ht="15.75" thickBot="1" x14ac:dyDescent="0.3">
      <c r="B412" s="178"/>
      <c r="C412" s="178"/>
      <c r="D412" s="178"/>
      <c r="E412" s="178"/>
      <c r="F412" s="178"/>
      <c r="G412" s="179" t="s">
        <v>94</v>
      </c>
      <c r="H412" s="180">
        <f>SUM(H409:H411)</f>
        <v>0</v>
      </c>
      <c r="I412" s="181">
        <f>SUM(I409:I411)</f>
        <v>0</v>
      </c>
      <c r="J412" s="181">
        <f>SUM(J409:J411)</f>
        <v>0</v>
      </c>
      <c r="K412" s="181">
        <f>SUM(K409:K411)</f>
        <v>0.41666666666666669</v>
      </c>
      <c r="L412" s="178"/>
      <c r="M412" s="182"/>
      <c r="N412" s="183"/>
      <c r="O412" s="183"/>
      <c r="P412" s="183"/>
      <c r="Q412" s="183"/>
      <c r="R412" s="183"/>
      <c r="S412" s="183"/>
      <c r="T412" s="184"/>
    </row>
    <row r="413" spans="2:20" ht="15.75" thickBot="1" x14ac:dyDescent="0.3">
      <c r="B413" s="452" t="s">
        <v>39</v>
      </c>
      <c r="C413" s="452"/>
      <c r="D413" s="452"/>
    </row>
    <row r="414" spans="2:20" ht="15.75" thickBot="1" x14ac:dyDescent="0.3">
      <c r="B414" s="452"/>
      <c r="C414" s="452"/>
      <c r="D414" s="452"/>
    </row>
    <row r="415" spans="2:20" x14ac:dyDescent="0.25">
      <c r="B415" s="453"/>
      <c r="C415" s="453"/>
      <c r="D415" s="453"/>
    </row>
    <row r="416" spans="2:20" ht="36" x14ac:dyDescent="0.9">
      <c r="B416" s="454" t="s">
        <v>425</v>
      </c>
      <c r="C416" s="454"/>
      <c r="D416" s="454"/>
      <c r="E416" s="454"/>
      <c r="F416" s="454"/>
      <c r="G416" s="454"/>
      <c r="H416" s="454"/>
      <c r="I416" s="454"/>
      <c r="J416" s="454"/>
      <c r="K416" s="454"/>
      <c r="L416" s="454"/>
      <c r="M416" s="454"/>
      <c r="N416" s="454"/>
      <c r="O416" s="454"/>
      <c r="P416" s="454"/>
      <c r="Q416" s="454"/>
      <c r="R416" s="454"/>
      <c r="S416" s="454"/>
      <c r="T416" s="454"/>
    </row>
    <row r="417" spans="2:20" ht="19.5" x14ac:dyDescent="0.25">
      <c r="B417" s="111" t="s">
        <v>3</v>
      </c>
      <c r="C417" s="111" t="s">
        <v>59</v>
      </c>
      <c r="D417" s="111" t="s">
        <v>60</v>
      </c>
      <c r="E417" s="168" t="s">
        <v>62</v>
      </c>
      <c r="F417" s="111" t="s">
        <v>82</v>
      </c>
      <c r="G417" s="168" t="s">
        <v>83</v>
      </c>
      <c r="H417" s="168" t="s">
        <v>84</v>
      </c>
      <c r="I417" s="168" t="s">
        <v>419</v>
      </c>
      <c r="J417" s="168" t="s">
        <v>420</v>
      </c>
      <c r="K417" s="168" t="s">
        <v>86</v>
      </c>
      <c r="L417" s="168" t="s">
        <v>139</v>
      </c>
      <c r="M417" s="169" t="s">
        <v>79</v>
      </c>
      <c r="N417" s="455" t="s">
        <v>89</v>
      </c>
      <c r="O417" s="456"/>
      <c r="P417" s="456"/>
      <c r="Q417" s="456"/>
      <c r="R417" s="456"/>
      <c r="S417" s="456"/>
      <c r="T417" s="457"/>
    </row>
    <row r="418" spans="2:20" ht="19.5" x14ac:dyDescent="0.25">
      <c r="B418" s="111" t="s">
        <v>327</v>
      </c>
      <c r="C418" s="111" t="str">
        <f>IFERROR(VLOOKUP(B418,Loder,2,0),"")</f>
        <v>دوست محمدی</v>
      </c>
      <c r="D418" s="111" t="str">
        <f>IFERROR(VLOOKUP(B418,Loder,3,0),"")</f>
        <v>XY65</v>
      </c>
      <c r="E418" s="111" t="str">
        <f>IFERROR(VLOOKUP(B418,Loder,4,0),"")</f>
        <v>محمد</v>
      </c>
      <c r="F418" s="170">
        <v>0</v>
      </c>
      <c r="G418" s="171" t="s">
        <v>392</v>
      </c>
      <c r="H418" s="170">
        <v>0</v>
      </c>
      <c r="I418" s="172"/>
      <c r="J418" s="172"/>
      <c r="K418" s="172">
        <v>0.41666666666666669</v>
      </c>
      <c r="L418" s="173"/>
      <c r="M418" s="174">
        <f>(J418-I418)-SUM(K418:L418)</f>
        <v>-0.41666666666666669</v>
      </c>
      <c r="N418" s="458" t="s">
        <v>424</v>
      </c>
      <c r="O418" s="459"/>
      <c r="P418" s="459"/>
      <c r="Q418" s="459"/>
      <c r="R418" s="459"/>
      <c r="S418" s="459"/>
      <c r="T418" s="460"/>
    </row>
    <row r="419" spans="2:20" ht="19.5" x14ac:dyDescent="0.25">
      <c r="B419" s="111" t="s">
        <v>322</v>
      </c>
      <c r="C419" s="111" t="str">
        <f>IFERROR(VLOOKUP(B419,Loder,2,0),"")</f>
        <v>نورالدین طباطبایی</v>
      </c>
      <c r="D419" s="111" t="str">
        <f>IFERROR(VLOOKUP(B419,Loder,3,0),"")</f>
        <v>XY67</v>
      </c>
      <c r="E419" s="111" t="str">
        <f>IFERROR(VLOOKUP(B419,Loder,4,0),"")</f>
        <v>محمد</v>
      </c>
      <c r="F419" s="170">
        <v>0</v>
      </c>
      <c r="G419" s="171" t="s">
        <v>392</v>
      </c>
      <c r="H419" s="170">
        <v>0</v>
      </c>
      <c r="I419" s="172"/>
      <c r="J419" s="172"/>
      <c r="K419" s="172">
        <v>0</v>
      </c>
      <c r="L419" s="173"/>
      <c r="M419" s="174">
        <f>(J419-I419)-SUM(K419:L419)</f>
        <v>0</v>
      </c>
      <c r="N419" s="458" t="s">
        <v>424</v>
      </c>
      <c r="O419" s="459"/>
      <c r="P419" s="459"/>
      <c r="Q419" s="459"/>
      <c r="R419" s="459"/>
      <c r="S419" s="459"/>
      <c r="T419" s="460"/>
    </row>
    <row r="420" spans="2:20" ht="15.75" x14ac:dyDescent="0.25">
      <c r="B420" s="175"/>
      <c r="C420" s="175"/>
      <c r="D420" s="175"/>
      <c r="E420" s="176"/>
      <c r="F420" s="176"/>
      <c r="G420" s="176"/>
      <c r="H420" s="176"/>
      <c r="I420" s="177"/>
      <c r="J420" s="177"/>
      <c r="K420" s="177"/>
      <c r="L420" s="176"/>
      <c r="M420" s="174">
        <f>(J420-I420)-SUM(K420:L420)</f>
        <v>0</v>
      </c>
      <c r="N420" s="461"/>
      <c r="O420" s="462"/>
      <c r="P420" s="462"/>
      <c r="Q420" s="462"/>
      <c r="R420" s="462"/>
      <c r="S420" s="462"/>
      <c r="T420" s="463"/>
    </row>
    <row r="421" spans="2:20" ht="15.75" thickBot="1" x14ac:dyDescent="0.3">
      <c r="B421" s="178"/>
      <c r="C421" s="178"/>
      <c r="D421" s="178"/>
      <c r="E421" s="178"/>
      <c r="F421" s="178"/>
      <c r="G421" s="179" t="s">
        <v>94</v>
      </c>
      <c r="H421" s="180">
        <f>SUM(H418:H420)</f>
        <v>0</v>
      </c>
      <c r="I421" s="181">
        <f>SUM(I418:I420)</f>
        <v>0</v>
      </c>
      <c r="J421" s="181">
        <f>SUM(J418:J420)</f>
        <v>0</v>
      </c>
      <c r="K421" s="181">
        <f>SUM(K418:K420)</f>
        <v>0.41666666666666669</v>
      </c>
      <c r="L421" s="178"/>
      <c r="M421" s="182"/>
      <c r="N421" s="183"/>
      <c r="O421" s="183"/>
      <c r="P421" s="183"/>
      <c r="Q421" s="183"/>
      <c r="R421" s="183"/>
      <c r="S421" s="183"/>
      <c r="T421" s="184"/>
    </row>
    <row r="422" spans="2:20" ht="15.75" outlineLevel="1" thickBot="1" x14ac:dyDescent="0.3">
      <c r="B422" s="442" t="s">
        <v>41</v>
      </c>
      <c r="C422" s="442"/>
      <c r="D422" s="442"/>
    </row>
    <row r="423" spans="2:20" ht="15.75" outlineLevel="1" thickBot="1" x14ac:dyDescent="0.3">
      <c r="B423" s="442"/>
      <c r="C423" s="442"/>
      <c r="D423" s="442"/>
    </row>
    <row r="424" spans="2:20" ht="15.75" outlineLevel="1" thickBot="1" x14ac:dyDescent="0.3">
      <c r="B424" s="442"/>
      <c r="C424" s="442"/>
      <c r="D424" s="442"/>
    </row>
    <row r="425" spans="2:20" ht="26.25" outlineLevel="1" x14ac:dyDescent="0.25">
      <c r="B425" s="443" t="s">
        <v>99</v>
      </c>
      <c r="C425" s="443"/>
      <c r="D425" s="443"/>
      <c r="E425" s="444"/>
      <c r="F425" s="444"/>
      <c r="G425" s="444"/>
      <c r="H425" s="444"/>
      <c r="I425" s="444"/>
      <c r="J425" s="444"/>
      <c r="K425" s="444"/>
      <c r="L425" s="444"/>
      <c r="M425" s="444"/>
      <c r="N425" s="444"/>
      <c r="O425" s="444"/>
      <c r="P425" s="444"/>
      <c r="Q425" s="444"/>
      <c r="R425" s="444"/>
      <c r="S425" s="444"/>
    </row>
    <row r="426" spans="2:20" ht="19.5" outlineLevel="1" x14ac:dyDescent="0.25">
      <c r="B426" s="4" t="s">
        <v>3</v>
      </c>
      <c r="C426" s="4" t="s">
        <v>81</v>
      </c>
      <c r="D426" s="4" t="s">
        <v>60</v>
      </c>
      <c r="E426" s="51" t="s">
        <v>62</v>
      </c>
      <c r="F426" s="4" t="s">
        <v>82</v>
      </c>
      <c r="G426" s="51" t="s">
        <v>83</v>
      </c>
      <c r="H426" s="52" t="s">
        <v>84</v>
      </c>
      <c r="I426" s="51" t="s">
        <v>85</v>
      </c>
      <c r="J426" s="51" t="s">
        <v>86</v>
      </c>
      <c r="K426" s="51" t="s">
        <v>87</v>
      </c>
      <c r="L426" s="51" t="s">
        <v>88</v>
      </c>
      <c r="M426" s="445" t="s">
        <v>89</v>
      </c>
      <c r="N426" s="445"/>
      <c r="O426" s="445"/>
      <c r="P426" s="445"/>
      <c r="Q426" s="445"/>
      <c r="R426" s="445"/>
      <c r="S426" s="445"/>
    </row>
    <row r="427" spans="2:20" ht="21" outlineLevel="1" x14ac:dyDescent="0.25">
      <c r="B427" s="6" t="s">
        <v>328</v>
      </c>
      <c r="C427" s="6" t="str">
        <f>IFERROR(VLOOKUP(B427,Loder,2,0),"")</f>
        <v>کریمی</v>
      </c>
      <c r="D427" s="6" t="str">
        <f>IFERROR(VLOOKUP(B427,Loder,3,0),"")</f>
        <v>XY66</v>
      </c>
      <c r="E427" s="6" t="str">
        <f>IFERROR(VLOOKUP(B427,Loder,4,0),"")</f>
        <v>محمد</v>
      </c>
      <c r="F427" s="54"/>
      <c r="G427" s="55"/>
      <c r="H427" s="55">
        <v>0</v>
      </c>
      <c r="I427" s="56">
        <v>0</v>
      </c>
      <c r="J427" s="56">
        <v>0</v>
      </c>
      <c r="K427" s="56">
        <v>0</v>
      </c>
      <c r="L427" s="55">
        <v>0</v>
      </c>
      <c r="M427" s="446">
        <v>0</v>
      </c>
      <c r="N427" s="446"/>
      <c r="O427" s="446"/>
      <c r="P427" s="446"/>
      <c r="Q427" s="446"/>
      <c r="R427" s="446"/>
      <c r="S427" s="446"/>
    </row>
    <row r="428" spans="2:20" ht="21" outlineLevel="1" x14ac:dyDescent="0.25">
      <c r="B428" s="6" t="s">
        <v>315</v>
      </c>
      <c r="C428" s="6" t="str">
        <f>IFERROR(VLOOKUP(B428,Loder,2,0),"")</f>
        <v>تیمور اسماعیل زاده</v>
      </c>
      <c r="D428" s="6" t="str">
        <f>IFERROR(VLOOKUP(B428,Loder,3,0),"")</f>
        <v>XY66</v>
      </c>
      <c r="E428" s="6" t="str">
        <f>IFERROR(VLOOKUP(B428,Loder,4,0),"")</f>
        <v>محمد</v>
      </c>
      <c r="F428" s="54"/>
      <c r="G428" s="55"/>
      <c r="H428" s="55"/>
      <c r="I428" s="57"/>
      <c r="J428" s="57"/>
      <c r="K428" s="57"/>
      <c r="L428" s="55"/>
      <c r="M428" s="447"/>
      <c r="N428" s="447"/>
      <c r="O428" s="447"/>
      <c r="P428" s="447"/>
      <c r="Q428" s="447"/>
      <c r="R428" s="447"/>
      <c r="S428" s="447"/>
    </row>
    <row r="429" spans="2:20" ht="21" outlineLevel="1" x14ac:dyDescent="0.55000000000000004">
      <c r="B429" s="448"/>
      <c r="C429" s="449"/>
      <c r="D429" s="449"/>
      <c r="E429" s="449"/>
      <c r="F429" s="450"/>
      <c r="G429" s="58" t="s">
        <v>94</v>
      </c>
      <c r="H429" s="59">
        <f>SUM(H427:H428)</f>
        <v>0</v>
      </c>
      <c r="I429" s="60">
        <f>SUM(I427:I428)</f>
        <v>0</v>
      </c>
      <c r="J429" s="60">
        <f>SUM(J427:J428)</f>
        <v>0</v>
      </c>
      <c r="K429" s="60">
        <f>SUM(K427:K428)</f>
        <v>0</v>
      </c>
      <c r="L429" s="61"/>
      <c r="M429" s="451"/>
      <c r="N429" s="451"/>
      <c r="O429" s="451"/>
      <c r="P429" s="451"/>
      <c r="Q429" s="451"/>
      <c r="R429" s="451"/>
      <c r="S429" s="451"/>
    </row>
    <row r="434" spans="2:19" x14ac:dyDescent="0.25">
      <c r="B434" s="440" t="s">
        <v>40</v>
      </c>
      <c r="C434" s="440"/>
      <c r="D434" s="440"/>
    </row>
    <row r="435" spans="2:19" x14ac:dyDescent="0.25">
      <c r="B435" s="440"/>
      <c r="C435" s="440"/>
      <c r="D435" s="440"/>
    </row>
    <row r="436" spans="2:19" x14ac:dyDescent="0.25">
      <c r="B436" s="441"/>
      <c r="C436" s="441"/>
      <c r="D436" s="441"/>
    </row>
    <row r="437" spans="2:19" ht="24" x14ac:dyDescent="0.6">
      <c r="B437" s="434" t="s">
        <v>105</v>
      </c>
      <c r="C437" s="434"/>
      <c r="D437" s="434"/>
      <c r="E437" s="434"/>
      <c r="F437" s="434"/>
      <c r="G437" s="434"/>
      <c r="H437" s="434"/>
      <c r="I437" s="434"/>
      <c r="J437" s="434"/>
      <c r="K437" s="434"/>
      <c r="L437" s="434"/>
      <c r="M437" s="434"/>
      <c r="N437" s="434"/>
      <c r="O437" s="434"/>
      <c r="P437" s="434"/>
      <c r="Q437" s="434"/>
      <c r="R437" s="434"/>
      <c r="S437" s="434"/>
    </row>
    <row r="438" spans="2:19" ht="42" customHeight="1" x14ac:dyDescent="0.25">
      <c r="B438" s="185" t="s">
        <v>3</v>
      </c>
      <c r="C438" s="185" t="s">
        <v>81</v>
      </c>
      <c r="D438" s="185" t="s">
        <v>60</v>
      </c>
      <c r="E438" s="186" t="s">
        <v>62</v>
      </c>
      <c r="F438" s="185" t="s">
        <v>82</v>
      </c>
      <c r="G438" s="186" t="s">
        <v>83</v>
      </c>
      <c r="H438" s="186" t="s">
        <v>84</v>
      </c>
      <c r="I438" s="186" t="s">
        <v>419</v>
      </c>
      <c r="J438" s="186" t="s">
        <v>420</v>
      </c>
      <c r="K438" s="186" t="s">
        <v>86</v>
      </c>
      <c r="L438" s="186" t="s">
        <v>87</v>
      </c>
      <c r="M438" s="187" t="s">
        <v>79</v>
      </c>
      <c r="N438" s="435" t="s">
        <v>88</v>
      </c>
      <c r="O438" s="436"/>
      <c r="P438" s="437" t="s">
        <v>89</v>
      </c>
      <c r="Q438" s="438"/>
      <c r="R438" s="438"/>
      <c r="S438" s="439"/>
    </row>
    <row r="439" spans="2:19" ht="24" x14ac:dyDescent="0.25">
      <c r="B439" s="185" t="s">
        <v>427</v>
      </c>
      <c r="C439" s="185" t="str">
        <f t="shared" ref="C439:C449" si="69">IFERROR(VLOOKUP(B439,Loder,2,0),"")</f>
        <v>تیمور اسماعیل زاده</v>
      </c>
      <c r="D439" s="185" t="str">
        <f t="shared" ref="D439:D449" si="70">IFERROR(VLOOKUP(B439,Loder,3,0),"")</f>
        <v>تراکتور</v>
      </c>
      <c r="E439" s="185" t="str">
        <f t="shared" ref="E439:E449" si="71">IFERROR(VLOOKUP(B439,Loder,4,0),"")</f>
        <v>محمد</v>
      </c>
      <c r="F439" s="188">
        <v>0</v>
      </c>
      <c r="G439" s="188" t="s">
        <v>92</v>
      </c>
      <c r="H439" s="188">
        <v>0</v>
      </c>
      <c r="I439" s="189">
        <v>0.29166666666666669</v>
      </c>
      <c r="J439" s="189">
        <v>0.79166666666666663</v>
      </c>
      <c r="K439" s="189">
        <v>0</v>
      </c>
      <c r="L439" s="190">
        <v>4.1666666666666664E-2</v>
      </c>
      <c r="M439" s="191">
        <f>(J439-I439)-SUM(K439:L439)</f>
        <v>0.45833333333333326</v>
      </c>
      <c r="N439" s="426" t="s">
        <v>100</v>
      </c>
      <c r="O439" s="427"/>
      <c r="P439" s="426" t="s">
        <v>100</v>
      </c>
      <c r="Q439" s="428"/>
      <c r="R439" s="428"/>
      <c r="S439" s="427"/>
    </row>
    <row r="440" spans="2:19" ht="24" x14ac:dyDescent="0.25">
      <c r="B440" s="185" t="s">
        <v>430</v>
      </c>
      <c r="C440" s="185" t="str">
        <f t="shared" si="69"/>
        <v>علیرضا</v>
      </c>
      <c r="D440" s="185">
        <f t="shared" si="70"/>
        <v>0</v>
      </c>
      <c r="E440" s="185" t="str">
        <f t="shared" si="71"/>
        <v>تانکر آبپاش</v>
      </c>
      <c r="F440" s="188">
        <v>0</v>
      </c>
      <c r="G440" s="188" t="s">
        <v>92</v>
      </c>
      <c r="H440" s="188">
        <v>0</v>
      </c>
      <c r="I440" s="189">
        <v>0.29166666666666669</v>
      </c>
      <c r="J440" s="189">
        <v>0.68055555555555558</v>
      </c>
      <c r="K440" s="189">
        <v>0</v>
      </c>
      <c r="L440" s="190">
        <v>4.1666666666666664E-2</v>
      </c>
      <c r="M440" s="191">
        <f t="shared" ref="M440:M449" si="72">(J440-I440)-SUM(K440:L440)</f>
        <v>0.34722222222222221</v>
      </c>
      <c r="N440" s="426"/>
      <c r="O440" s="427"/>
      <c r="P440" s="426" t="s">
        <v>435</v>
      </c>
      <c r="Q440" s="428"/>
      <c r="R440" s="428"/>
      <c r="S440" s="427"/>
    </row>
    <row r="441" spans="2:19" ht="24" x14ac:dyDescent="0.25">
      <c r="B441" s="185" t="s">
        <v>433</v>
      </c>
      <c r="C441" s="185" t="str">
        <f t="shared" si="69"/>
        <v>معدن</v>
      </c>
      <c r="D441" s="185">
        <f t="shared" si="70"/>
        <v>0</v>
      </c>
      <c r="E441" s="185" t="str">
        <f t="shared" si="71"/>
        <v>سید اسلام طباطبایی</v>
      </c>
      <c r="F441" s="188">
        <v>0</v>
      </c>
      <c r="G441" s="188" t="s">
        <v>92</v>
      </c>
      <c r="H441" s="188">
        <v>0</v>
      </c>
      <c r="I441" s="189">
        <v>0.29166666666666669</v>
      </c>
      <c r="J441" s="189">
        <v>0.79166666666666663</v>
      </c>
      <c r="K441" s="189">
        <v>0</v>
      </c>
      <c r="L441" s="190"/>
      <c r="M441" s="191">
        <f t="shared" si="72"/>
        <v>0.49999999999999994</v>
      </c>
      <c r="N441" s="426"/>
      <c r="O441" s="427"/>
      <c r="P441" s="426" t="s">
        <v>436</v>
      </c>
      <c r="Q441" s="428"/>
      <c r="R441" s="428"/>
      <c r="S441" s="427"/>
    </row>
    <row r="442" spans="2:19" ht="24" x14ac:dyDescent="0.25">
      <c r="B442" s="185" t="s">
        <v>331</v>
      </c>
      <c r="C442" s="185" t="str">
        <f t="shared" si="69"/>
        <v/>
      </c>
      <c r="D442" s="185" t="str">
        <f t="shared" si="70"/>
        <v/>
      </c>
      <c r="E442" s="185" t="str">
        <f t="shared" si="71"/>
        <v/>
      </c>
      <c r="F442" s="188">
        <v>0</v>
      </c>
      <c r="G442" s="188">
        <v>0</v>
      </c>
      <c r="H442" s="188">
        <v>0</v>
      </c>
      <c r="I442" s="190">
        <v>0</v>
      </c>
      <c r="J442" s="190">
        <v>0</v>
      </c>
      <c r="K442" s="190">
        <v>0</v>
      </c>
      <c r="L442" s="190"/>
      <c r="M442" s="191">
        <f t="shared" si="72"/>
        <v>0</v>
      </c>
      <c r="N442" s="426"/>
      <c r="O442" s="427"/>
      <c r="P442" s="426"/>
      <c r="Q442" s="428"/>
      <c r="R442" s="428"/>
      <c r="S442" s="427"/>
    </row>
    <row r="443" spans="2:19" ht="24" x14ac:dyDescent="0.25">
      <c r="B443" s="185" t="s">
        <v>322</v>
      </c>
      <c r="C443" s="185" t="str">
        <f t="shared" si="69"/>
        <v>نورالدین طباطبایی</v>
      </c>
      <c r="D443" s="185" t="str">
        <f t="shared" si="70"/>
        <v>XY67</v>
      </c>
      <c r="E443" s="185" t="str">
        <f t="shared" si="71"/>
        <v>محمد</v>
      </c>
      <c r="F443" s="188">
        <v>0</v>
      </c>
      <c r="G443" s="188">
        <v>0</v>
      </c>
      <c r="H443" s="188">
        <v>0</v>
      </c>
      <c r="I443" s="190">
        <v>0</v>
      </c>
      <c r="J443" s="190">
        <v>0</v>
      </c>
      <c r="K443" s="190">
        <v>0</v>
      </c>
      <c r="L443" s="190"/>
      <c r="M443" s="191">
        <f t="shared" si="72"/>
        <v>0</v>
      </c>
      <c r="N443" s="426"/>
      <c r="O443" s="427"/>
      <c r="P443" s="426"/>
      <c r="Q443" s="428"/>
      <c r="R443" s="428"/>
      <c r="S443" s="427"/>
    </row>
    <row r="444" spans="2:19" ht="24" x14ac:dyDescent="0.25">
      <c r="B444" s="185" t="s">
        <v>332</v>
      </c>
      <c r="C444" s="185" t="str">
        <f t="shared" si="69"/>
        <v/>
      </c>
      <c r="D444" s="185" t="str">
        <f t="shared" si="70"/>
        <v/>
      </c>
      <c r="E444" s="185" t="str">
        <f t="shared" si="71"/>
        <v/>
      </c>
      <c r="F444" s="188">
        <v>0</v>
      </c>
      <c r="G444" s="188">
        <v>0</v>
      </c>
      <c r="H444" s="188">
        <v>0</v>
      </c>
      <c r="I444" s="190">
        <v>0</v>
      </c>
      <c r="J444" s="190">
        <v>0</v>
      </c>
      <c r="K444" s="190">
        <v>0</v>
      </c>
      <c r="L444" s="190"/>
      <c r="M444" s="191">
        <f t="shared" si="72"/>
        <v>0</v>
      </c>
      <c r="N444" s="426"/>
      <c r="O444" s="427"/>
      <c r="P444" s="426"/>
      <c r="Q444" s="428"/>
      <c r="R444" s="428"/>
      <c r="S444" s="427"/>
    </row>
    <row r="445" spans="2:19" ht="24" x14ac:dyDescent="0.25">
      <c r="B445" s="185" t="s">
        <v>328</v>
      </c>
      <c r="C445" s="185" t="str">
        <f t="shared" si="69"/>
        <v>کریمی</v>
      </c>
      <c r="D445" s="185" t="str">
        <f t="shared" si="70"/>
        <v>XY66</v>
      </c>
      <c r="E445" s="185" t="str">
        <f t="shared" si="71"/>
        <v>محمد</v>
      </c>
      <c r="F445" s="188"/>
      <c r="G445" s="188"/>
      <c r="H445" s="188"/>
      <c r="I445" s="190"/>
      <c r="J445" s="190"/>
      <c r="K445" s="190"/>
      <c r="L445" s="190"/>
      <c r="M445" s="191">
        <f t="shared" si="72"/>
        <v>0</v>
      </c>
      <c r="N445" s="426"/>
      <c r="O445" s="427"/>
      <c r="P445" s="426"/>
      <c r="Q445" s="428"/>
      <c r="R445" s="428"/>
      <c r="S445" s="427"/>
    </row>
    <row r="446" spans="2:19" ht="24" x14ac:dyDescent="0.25">
      <c r="B446" s="185" t="s">
        <v>333</v>
      </c>
      <c r="C446" s="185" t="str">
        <f t="shared" si="69"/>
        <v/>
      </c>
      <c r="D446" s="185" t="str">
        <f t="shared" si="70"/>
        <v/>
      </c>
      <c r="E446" s="185" t="str">
        <f t="shared" si="71"/>
        <v/>
      </c>
      <c r="F446" s="188"/>
      <c r="G446" s="188"/>
      <c r="H446" s="188"/>
      <c r="I446" s="190"/>
      <c r="J446" s="190"/>
      <c r="K446" s="190"/>
      <c r="L446" s="190"/>
      <c r="M446" s="191">
        <f t="shared" si="72"/>
        <v>0</v>
      </c>
      <c r="N446" s="426"/>
      <c r="O446" s="427"/>
      <c r="P446" s="426"/>
      <c r="Q446" s="428"/>
      <c r="R446" s="428"/>
      <c r="S446" s="427"/>
    </row>
    <row r="447" spans="2:19" ht="24" x14ac:dyDescent="0.25">
      <c r="B447" s="185" t="s">
        <v>334</v>
      </c>
      <c r="C447" s="185" t="str">
        <f t="shared" si="69"/>
        <v/>
      </c>
      <c r="D447" s="185" t="str">
        <f t="shared" si="70"/>
        <v/>
      </c>
      <c r="E447" s="185" t="str">
        <f t="shared" si="71"/>
        <v/>
      </c>
      <c r="F447" s="188"/>
      <c r="G447" s="188"/>
      <c r="H447" s="188"/>
      <c r="I447" s="190"/>
      <c r="J447" s="190"/>
      <c r="K447" s="190"/>
      <c r="L447" s="190"/>
      <c r="M447" s="191">
        <f t="shared" si="72"/>
        <v>0</v>
      </c>
      <c r="N447" s="426"/>
      <c r="O447" s="427"/>
      <c r="P447" s="426"/>
      <c r="Q447" s="428"/>
      <c r="R447" s="428"/>
      <c r="S447" s="427"/>
    </row>
    <row r="448" spans="2:19" ht="24" x14ac:dyDescent="0.25">
      <c r="B448" s="185" t="s">
        <v>322</v>
      </c>
      <c r="C448" s="185" t="str">
        <f t="shared" si="69"/>
        <v>نورالدین طباطبایی</v>
      </c>
      <c r="D448" s="185" t="str">
        <f t="shared" si="70"/>
        <v>XY67</v>
      </c>
      <c r="E448" s="185" t="str">
        <f t="shared" si="71"/>
        <v>محمد</v>
      </c>
      <c r="F448" s="188"/>
      <c r="G448" s="188"/>
      <c r="H448" s="188"/>
      <c r="I448" s="190"/>
      <c r="J448" s="190"/>
      <c r="K448" s="190"/>
      <c r="L448" s="190"/>
      <c r="M448" s="191">
        <f t="shared" si="72"/>
        <v>0</v>
      </c>
      <c r="N448" s="426"/>
      <c r="O448" s="427"/>
      <c r="P448" s="426"/>
      <c r="Q448" s="428"/>
      <c r="R448" s="428"/>
      <c r="S448" s="427"/>
    </row>
    <row r="449" spans="2:19" ht="24" x14ac:dyDescent="0.25">
      <c r="B449" s="185" t="s">
        <v>335</v>
      </c>
      <c r="C449" s="185" t="str">
        <f t="shared" si="69"/>
        <v/>
      </c>
      <c r="D449" s="185" t="str">
        <f t="shared" si="70"/>
        <v/>
      </c>
      <c r="E449" s="185" t="str">
        <f t="shared" si="71"/>
        <v/>
      </c>
      <c r="F449" s="188"/>
      <c r="G449" s="188"/>
      <c r="H449" s="188"/>
      <c r="I449" s="190"/>
      <c r="J449" s="190"/>
      <c r="K449" s="190"/>
      <c r="L449" s="190"/>
      <c r="M449" s="191">
        <f t="shared" si="72"/>
        <v>0</v>
      </c>
      <c r="N449" s="426"/>
      <c r="O449" s="427"/>
      <c r="P449" s="426"/>
      <c r="Q449" s="428"/>
      <c r="R449" s="428"/>
      <c r="S449" s="427"/>
    </row>
    <row r="450" spans="2:19" ht="18.75" x14ac:dyDescent="0.3">
      <c r="B450" s="192"/>
      <c r="C450" s="192"/>
      <c r="D450" s="192"/>
      <c r="E450" s="192"/>
      <c r="F450" s="192"/>
      <c r="G450" s="192" t="s">
        <v>94</v>
      </c>
      <c r="H450" s="192">
        <f>SUM(H439:H449)</f>
        <v>0</v>
      </c>
      <c r="I450" s="193">
        <f>SUM(I439:I449)</f>
        <v>0.875</v>
      </c>
      <c r="J450" s="193">
        <f>SUM(J439:J449)</f>
        <v>2.2638888888888888</v>
      </c>
      <c r="K450" s="193">
        <f>SUM(K439:K449)</f>
        <v>0</v>
      </c>
      <c r="L450" s="429"/>
      <c r="M450" s="429"/>
      <c r="N450" s="429"/>
      <c r="O450" s="429"/>
      <c r="P450" s="429"/>
      <c r="Q450" s="429"/>
      <c r="R450" s="429"/>
      <c r="S450" s="429"/>
    </row>
    <row r="453" spans="2:19" x14ac:dyDescent="0.25">
      <c r="B453" s="432" t="s">
        <v>39</v>
      </c>
      <c r="C453" s="432"/>
      <c r="D453" s="432"/>
    </row>
    <row r="454" spans="2:19" x14ac:dyDescent="0.25">
      <c r="B454" s="432"/>
      <c r="C454" s="432"/>
      <c r="D454" s="432"/>
    </row>
    <row r="455" spans="2:19" x14ac:dyDescent="0.25">
      <c r="B455" s="433"/>
      <c r="C455" s="433"/>
      <c r="D455" s="433"/>
    </row>
    <row r="456" spans="2:19" ht="24" x14ac:dyDescent="0.6">
      <c r="B456" s="434" t="s">
        <v>105</v>
      </c>
      <c r="C456" s="434"/>
      <c r="D456" s="434"/>
      <c r="E456" s="434"/>
      <c r="F456" s="434"/>
      <c r="G456" s="434"/>
      <c r="H456" s="434"/>
      <c r="I456" s="434"/>
      <c r="J456" s="434"/>
      <c r="K456" s="434"/>
      <c r="L456" s="434"/>
      <c r="M456" s="434"/>
      <c r="N456" s="434"/>
      <c r="O456" s="434"/>
      <c r="P456" s="434"/>
      <c r="Q456" s="434"/>
      <c r="R456" s="434"/>
      <c r="S456" s="434"/>
    </row>
    <row r="457" spans="2:19" ht="48" x14ac:dyDescent="0.25">
      <c r="B457" s="185" t="s">
        <v>3</v>
      </c>
      <c r="C457" s="185" t="s">
        <v>81</v>
      </c>
      <c r="D457" s="185" t="s">
        <v>60</v>
      </c>
      <c r="E457" s="186" t="s">
        <v>62</v>
      </c>
      <c r="F457" s="185" t="s">
        <v>82</v>
      </c>
      <c r="G457" s="186" t="s">
        <v>83</v>
      </c>
      <c r="H457" s="186" t="s">
        <v>84</v>
      </c>
      <c r="I457" s="186" t="s">
        <v>419</v>
      </c>
      <c r="J457" s="186" t="s">
        <v>420</v>
      </c>
      <c r="K457" s="186" t="s">
        <v>86</v>
      </c>
      <c r="L457" s="186" t="s">
        <v>87</v>
      </c>
      <c r="M457" s="187" t="s">
        <v>79</v>
      </c>
      <c r="N457" s="435" t="s">
        <v>88</v>
      </c>
      <c r="O457" s="436"/>
      <c r="P457" s="437" t="s">
        <v>89</v>
      </c>
      <c r="Q457" s="438"/>
      <c r="R457" s="438"/>
      <c r="S457" s="439"/>
    </row>
    <row r="458" spans="2:19" ht="24" x14ac:dyDescent="0.25">
      <c r="B458" s="185" t="s">
        <v>427</v>
      </c>
      <c r="C458" s="185" t="str">
        <f t="shared" ref="C458:C468" si="73">IFERROR(VLOOKUP(B458,Loder,2,0),"")</f>
        <v>تیمور اسماعیل زاده</v>
      </c>
      <c r="D458" s="185" t="str">
        <f t="shared" ref="D458:D468" si="74">IFERROR(VLOOKUP(B458,Loder,3,0),"")</f>
        <v>تراکتور</v>
      </c>
      <c r="E458" s="185" t="str">
        <f t="shared" ref="E458:E468" si="75">IFERROR(VLOOKUP(B458,Loder,4,0),"")</f>
        <v>محمد</v>
      </c>
      <c r="F458" s="188">
        <v>0</v>
      </c>
      <c r="G458" s="188" t="s">
        <v>92</v>
      </c>
      <c r="H458" s="188">
        <v>0</v>
      </c>
      <c r="I458" s="189">
        <v>0.83333333333333337</v>
      </c>
      <c r="J458" s="189">
        <v>1.0416666666666667</v>
      </c>
      <c r="K458" s="189">
        <v>0</v>
      </c>
      <c r="L458" s="190"/>
      <c r="M458" s="191">
        <f>(J458-I458)-SUM(K458:L458)</f>
        <v>0.20833333333333337</v>
      </c>
      <c r="N458" s="426" t="s">
        <v>100</v>
      </c>
      <c r="O458" s="427"/>
      <c r="P458" s="426" t="s">
        <v>100</v>
      </c>
      <c r="Q458" s="428"/>
      <c r="R458" s="428"/>
      <c r="S458" s="427"/>
    </row>
    <row r="459" spans="2:19" ht="24" x14ac:dyDescent="0.25">
      <c r="B459" s="185" t="s">
        <v>430</v>
      </c>
      <c r="C459" s="185" t="str">
        <f t="shared" si="73"/>
        <v>علیرضا</v>
      </c>
      <c r="D459" s="185">
        <f t="shared" si="74"/>
        <v>0</v>
      </c>
      <c r="E459" s="185" t="str">
        <f t="shared" si="75"/>
        <v>تانکر آبپاش</v>
      </c>
      <c r="F459" s="188">
        <v>0</v>
      </c>
      <c r="G459" s="188" t="s">
        <v>92</v>
      </c>
      <c r="H459" s="188">
        <v>0</v>
      </c>
      <c r="I459" s="189"/>
      <c r="J459" s="189"/>
      <c r="K459" s="189">
        <v>0.5</v>
      </c>
      <c r="L459" s="190"/>
      <c r="M459" s="191">
        <f t="shared" ref="M459:M468" si="76">(J459-I459)-SUM(K459:L459)</f>
        <v>-0.5</v>
      </c>
      <c r="N459" s="426"/>
      <c r="O459" s="427"/>
      <c r="P459" s="426"/>
      <c r="Q459" s="428"/>
      <c r="R459" s="428"/>
      <c r="S459" s="427"/>
    </row>
    <row r="460" spans="2:19" ht="24" x14ac:dyDescent="0.25">
      <c r="B460" s="185" t="s">
        <v>433</v>
      </c>
      <c r="C460" s="185" t="str">
        <f t="shared" si="73"/>
        <v>معدن</v>
      </c>
      <c r="D460" s="185">
        <f t="shared" si="74"/>
        <v>0</v>
      </c>
      <c r="E460" s="185" t="str">
        <f t="shared" si="75"/>
        <v>سید اسلام طباطبایی</v>
      </c>
      <c r="F460" s="188">
        <v>0</v>
      </c>
      <c r="G460" s="188" t="s">
        <v>92</v>
      </c>
      <c r="H460" s="188">
        <v>0</v>
      </c>
      <c r="I460" s="189">
        <v>0.79166666666666663</v>
      </c>
      <c r="J460" s="189">
        <v>1.2916666666666667</v>
      </c>
      <c r="K460" s="189">
        <v>0</v>
      </c>
      <c r="L460" s="190"/>
      <c r="M460" s="191">
        <f t="shared" si="76"/>
        <v>0.50000000000000011</v>
      </c>
      <c r="N460" s="426"/>
      <c r="O460" s="427"/>
      <c r="P460" s="426" t="s">
        <v>436</v>
      </c>
      <c r="Q460" s="428"/>
      <c r="R460" s="428"/>
      <c r="S460" s="427"/>
    </row>
    <row r="461" spans="2:19" ht="24" x14ac:dyDescent="0.25">
      <c r="B461" s="185" t="s">
        <v>331</v>
      </c>
      <c r="C461" s="185" t="str">
        <f t="shared" si="73"/>
        <v/>
      </c>
      <c r="D461" s="185" t="str">
        <f t="shared" si="74"/>
        <v/>
      </c>
      <c r="E461" s="185" t="str">
        <f t="shared" si="75"/>
        <v/>
      </c>
      <c r="F461" s="188">
        <v>0</v>
      </c>
      <c r="G461" s="188">
        <v>0</v>
      </c>
      <c r="H461" s="188">
        <v>0</v>
      </c>
      <c r="I461" s="190">
        <v>0</v>
      </c>
      <c r="J461" s="190">
        <v>0</v>
      </c>
      <c r="K461" s="190">
        <v>0</v>
      </c>
      <c r="L461" s="190"/>
      <c r="M461" s="191">
        <f t="shared" si="76"/>
        <v>0</v>
      </c>
      <c r="N461" s="426"/>
      <c r="O461" s="427"/>
      <c r="P461" s="426"/>
      <c r="Q461" s="428"/>
      <c r="R461" s="428"/>
      <c r="S461" s="427"/>
    </row>
    <row r="462" spans="2:19" ht="24" x14ac:dyDescent="0.25">
      <c r="B462" s="185" t="s">
        <v>322</v>
      </c>
      <c r="C462" s="185" t="str">
        <f t="shared" si="73"/>
        <v>نورالدین طباطبایی</v>
      </c>
      <c r="D462" s="185" t="str">
        <f t="shared" si="74"/>
        <v>XY67</v>
      </c>
      <c r="E462" s="185" t="str">
        <f t="shared" si="75"/>
        <v>محمد</v>
      </c>
      <c r="F462" s="188">
        <v>0</v>
      </c>
      <c r="G462" s="188">
        <v>0</v>
      </c>
      <c r="H462" s="188">
        <v>0</v>
      </c>
      <c r="I462" s="190">
        <v>0</v>
      </c>
      <c r="J462" s="190">
        <v>0</v>
      </c>
      <c r="K462" s="190">
        <v>0</v>
      </c>
      <c r="L462" s="190"/>
      <c r="M462" s="191">
        <f t="shared" si="76"/>
        <v>0</v>
      </c>
      <c r="N462" s="426"/>
      <c r="O462" s="427"/>
      <c r="P462" s="426"/>
      <c r="Q462" s="428"/>
      <c r="R462" s="428"/>
      <c r="S462" s="427"/>
    </row>
    <row r="463" spans="2:19" ht="24" x14ac:dyDescent="0.25">
      <c r="B463" s="185" t="s">
        <v>332</v>
      </c>
      <c r="C463" s="185" t="str">
        <f t="shared" si="73"/>
        <v/>
      </c>
      <c r="D463" s="185" t="str">
        <f t="shared" si="74"/>
        <v/>
      </c>
      <c r="E463" s="185" t="str">
        <f t="shared" si="75"/>
        <v/>
      </c>
      <c r="F463" s="188">
        <v>0</v>
      </c>
      <c r="G463" s="188">
        <v>0</v>
      </c>
      <c r="H463" s="188">
        <v>0</v>
      </c>
      <c r="I463" s="190">
        <v>0</v>
      </c>
      <c r="J463" s="190">
        <v>0</v>
      </c>
      <c r="K463" s="190">
        <v>0</v>
      </c>
      <c r="L463" s="190"/>
      <c r="M463" s="191">
        <f t="shared" si="76"/>
        <v>0</v>
      </c>
      <c r="N463" s="426"/>
      <c r="O463" s="427"/>
      <c r="P463" s="426"/>
      <c r="Q463" s="428"/>
      <c r="R463" s="428"/>
      <c r="S463" s="427"/>
    </row>
    <row r="464" spans="2:19" ht="24" x14ac:dyDescent="0.25">
      <c r="B464" s="185" t="s">
        <v>328</v>
      </c>
      <c r="C464" s="185" t="str">
        <f t="shared" si="73"/>
        <v>کریمی</v>
      </c>
      <c r="D464" s="185" t="str">
        <f t="shared" si="74"/>
        <v>XY66</v>
      </c>
      <c r="E464" s="185" t="str">
        <f t="shared" si="75"/>
        <v>محمد</v>
      </c>
      <c r="F464" s="188"/>
      <c r="G464" s="188"/>
      <c r="H464" s="188"/>
      <c r="I464" s="190"/>
      <c r="J464" s="190"/>
      <c r="K464" s="190"/>
      <c r="L464" s="190"/>
      <c r="M464" s="191">
        <f t="shared" si="76"/>
        <v>0</v>
      </c>
      <c r="N464" s="426"/>
      <c r="O464" s="427"/>
      <c r="P464" s="426"/>
      <c r="Q464" s="428"/>
      <c r="R464" s="428"/>
      <c r="S464" s="427"/>
    </row>
    <row r="465" spans="2:19" ht="24" x14ac:dyDescent="0.25">
      <c r="B465" s="185" t="s">
        <v>333</v>
      </c>
      <c r="C465" s="185" t="str">
        <f t="shared" si="73"/>
        <v/>
      </c>
      <c r="D465" s="185" t="str">
        <f t="shared" si="74"/>
        <v/>
      </c>
      <c r="E465" s="185" t="str">
        <f t="shared" si="75"/>
        <v/>
      </c>
      <c r="F465" s="188"/>
      <c r="G465" s="188"/>
      <c r="H465" s="188"/>
      <c r="I465" s="190"/>
      <c r="J465" s="190"/>
      <c r="K465" s="190"/>
      <c r="L465" s="190"/>
      <c r="M465" s="191">
        <f t="shared" si="76"/>
        <v>0</v>
      </c>
      <c r="N465" s="426"/>
      <c r="O465" s="427"/>
      <c r="P465" s="426"/>
      <c r="Q465" s="428"/>
      <c r="R465" s="428"/>
      <c r="S465" s="427"/>
    </row>
    <row r="466" spans="2:19" ht="24" x14ac:dyDescent="0.25">
      <c r="B466" s="185" t="s">
        <v>334</v>
      </c>
      <c r="C466" s="185" t="str">
        <f t="shared" si="73"/>
        <v/>
      </c>
      <c r="D466" s="185" t="str">
        <f t="shared" si="74"/>
        <v/>
      </c>
      <c r="E466" s="185" t="str">
        <f t="shared" si="75"/>
        <v/>
      </c>
      <c r="F466" s="188"/>
      <c r="G466" s="188"/>
      <c r="H466" s="188"/>
      <c r="I466" s="190"/>
      <c r="J466" s="190"/>
      <c r="K466" s="190"/>
      <c r="L466" s="190"/>
      <c r="M466" s="191">
        <f t="shared" si="76"/>
        <v>0</v>
      </c>
      <c r="N466" s="426"/>
      <c r="O466" s="427"/>
      <c r="P466" s="426"/>
      <c r="Q466" s="428"/>
      <c r="R466" s="428"/>
      <c r="S466" s="427"/>
    </row>
    <row r="467" spans="2:19" ht="24" x14ac:dyDescent="0.25">
      <c r="B467" s="185" t="s">
        <v>322</v>
      </c>
      <c r="C467" s="185" t="str">
        <f t="shared" si="73"/>
        <v>نورالدین طباطبایی</v>
      </c>
      <c r="D467" s="185" t="str">
        <f t="shared" si="74"/>
        <v>XY67</v>
      </c>
      <c r="E467" s="185" t="str">
        <f t="shared" si="75"/>
        <v>محمد</v>
      </c>
      <c r="F467" s="188"/>
      <c r="G467" s="188"/>
      <c r="H467" s="188"/>
      <c r="I467" s="190"/>
      <c r="J467" s="190"/>
      <c r="K467" s="190"/>
      <c r="L467" s="190"/>
      <c r="M467" s="191">
        <f t="shared" si="76"/>
        <v>0</v>
      </c>
      <c r="N467" s="426"/>
      <c r="O467" s="427"/>
      <c r="P467" s="426"/>
      <c r="Q467" s="428"/>
      <c r="R467" s="428"/>
      <c r="S467" s="427"/>
    </row>
    <row r="468" spans="2:19" ht="24" x14ac:dyDescent="0.25">
      <c r="B468" s="185" t="s">
        <v>335</v>
      </c>
      <c r="C468" s="185" t="str">
        <f t="shared" si="73"/>
        <v/>
      </c>
      <c r="D468" s="185" t="str">
        <f t="shared" si="74"/>
        <v/>
      </c>
      <c r="E468" s="185" t="str">
        <f t="shared" si="75"/>
        <v/>
      </c>
      <c r="F468" s="188"/>
      <c r="G468" s="188"/>
      <c r="H468" s="188"/>
      <c r="I468" s="190"/>
      <c r="J468" s="190"/>
      <c r="K468" s="190"/>
      <c r="L468" s="190"/>
      <c r="M468" s="191">
        <f t="shared" si="76"/>
        <v>0</v>
      </c>
      <c r="N468" s="426"/>
      <c r="O468" s="427"/>
      <c r="P468" s="426"/>
      <c r="Q468" s="428"/>
      <c r="R468" s="428"/>
      <c r="S468" s="427"/>
    </row>
    <row r="469" spans="2:19" ht="18.75" x14ac:dyDescent="0.3">
      <c r="B469" s="192"/>
      <c r="C469" s="192"/>
      <c r="D469" s="192"/>
      <c r="E469" s="192"/>
      <c r="F469" s="192"/>
      <c r="G469" s="192" t="s">
        <v>94</v>
      </c>
      <c r="H469" s="192">
        <f>SUM(H458:H468)</f>
        <v>0</v>
      </c>
      <c r="I469" s="193">
        <f>SUM(I458:I468)</f>
        <v>1.625</v>
      </c>
      <c r="J469" s="193">
        <f>SUM(J458:J468)</f>
        <v>2.3333333333333335</v>
      </c>
      <c r="K469" s="193">
        <f>SUM(K458:K468)</f>
        <v>0.5</v>
      </c>
      <c r="L469" s="429"/>
      <c r="M469" s="429"/>
      <c r="N469" s="429"/>
      <c r="O469" s="429"/>
      <c r="P469" s="429"/>
      <c r="Q469" s="429"/>
      <c r="R469" s="429"/>
      <c r="S469" s="429"/>
    </row>
    <row r="472" spans="2:19" outlineLevel="1" x14ac:dyDescent="0.25">
      <c r="B472" s="430" t="s">
        <v>41</v>
      </c>
      <c r="C472" s="430"/>
      <c r="D472" s="430"/>
    </row>
    <row r="473" spans="2:19" outlineLevel="1" x14ac:dyDescent="0.25">
      <c r="B473" s="430"/>
      <c r="C473" s="430"/>
      <c r="D473" s="430"/>
    </row>
    <row r="474" spans="2:19" ht="15.75" outlineLevel="1" thickBot="1" x14ac:dyDescent="0.3">
      <c r="B474" s="431"/>
      <c r="C474" s="431"/>
      <c r="D474" s="431"/>
    </row>
    <row r="475" spans="2:19" ht="24.75" outlineLevel="1" thickBot="1" x14ac:dyDescent="0.65">
      <c r="B475" s="424" t="s">
        <v>105</v>
      </c>
      <c r="C475" s="424"/>
      <c r="D475" s="424"/>
      <c r="E475" s="424"/>
      <c r="F475" s="424"/>
      <c r="G475" s="424"/>
      <c r="H475" s="424"/>
      <c r="I475" s="424"/>
      <c r="J475" s="424"/>
      <c r="K475" s="424"/>
      <c r="L475" s="424"/>
      <c r="M475" s="424"/>
      <c r="N475" s="424"/>
      <c r="O475" s="424"/>
      <c r="P475" s="424"/>
      <c r="Q475" s="424"/>
      <c r="R475" s="424"/>
      <c r="S475" s="424"/>
    </row>
    <row r="476" spans="2:19" ht="21.75" outlineLevel="1" thickBot="1" x14ac:dyDescent="0.3">
      <c r="B476" s="34" t="s">
        <v>3</v>
      </c>
      <c r="C476" s="34" t="s">
        <v>81</v>
      </c>
      <c r="D476" s="34" t="s">
        <v>60</v>
      </c>
      <c r="E476" s="35" t="s">
        <v>62</v>
      </c>
      <c r="F476" s="34" t="s">
        <v>82</v>
      </c>
      <c r="G476" s="35" t="s">
        <v>83</v>
      </c>
      <c r="H476" s="35" t="s">
        <v>84</v>
      </c>
      <c r="I476" s="35" t="s">
        <v>85</v>
      </c>
      <c r="J476" s="35" t="s">
        <v>86</v>
      </c>
      <c r="K476" s="35" t="s">
        <v>87</v>
      </c>
      <c r="L476" s="35" t="s">
        <v>88</v>
      </c>
      <c r="M476" s="425" t="s">
        <v>89</v>
      </c>
      <c r="N476" s="425"/>
      <c r="O476" s="425"/>
      <c r="P476" s="425"/>
      <c r="Q476" s="425"/>
      <c r="R476" s="425"/>
      <c r="S476" s="425"/>
    </row>
    <row r="477" spans="2:19" ht="20.25" outlineLevel="1" thickBot="1" x14ac:dyDescent="0.3">
      <c r="B477" s="6" t="s">
        <v>325</v>
      </c>
      <c r="C477" s="6" t="str">
        <f t="shared" ref="C477:C487" si="77">IFERROR(VLOOKUP(B477,Loder,2,0),"")</f>
        <v>تیمور</v>
      </c>
      <c r="D477" s="6" t="str">
        <f t="shared" ref="D477:D487" si="78">IFERROR(VLOOKUP(B477,Loder,3,0),"")</f>
        <v>Zl50</v>
      </c>
      <c r="E477" s="6" t="str">
        <f t="shared" ref="E477:E487" si="79">IFERROR(VLOOKUP(B477,Loder,4,0),"")</f>
        <v>حمید امانی</v>
      </c>
      <c r="F477" s="36">
        <v>0</v>
      </c>
      <c r="G477" s="36">
        <v>0</v>
      </c>
      <c r="H477" s="36">
        <v>0</v>
      </c>
      <c r="I477" s="37">
        <v>0</v>
      </c>
      <c r="J477" s="37">
        <v>0</v>
      </c>
      <c r="K477" s="37">
        <v>0</v>
      </c>
      <c r="L477" s="36" t="s">
        <v>104</v>
      </c>
      <c r="M477" s="421" t="s">
        <v>100</v>
      </c>
      <c r="N477" s="421"/>
      <c r="O477" s="421"/>
      <c r="P477" s="421"/>
      <c r="Q477" s="421"/>
      <c r="R477" s="421"/>
      <c r="S477" s="421"/>
    </row>
    <row r="478" spans="2:19" ht="20.25" outlineLevel="1" thickBot="1" x14ac:dyDescent="0.3">
      <c r="B478" s="6" t="s">
        <v>326</v>
      </c>
      <c r="C478" s="6" t="str">
        <f t="shared" si="77"/>
        <v>نور الدین</v>
      </c>
      <c r="D478" s="6" t="str">
        <f t="shared" si="78"/>
        <v>XY65</v>
      </c>
      <c r="E478" s="6" t="str">
        <f t="shared" si="79"/>
        <v>محمد</v>
      </c>
      <c r="F478" s="36">
        <v>0</v>
      </c>
      <c r="G478" s="36">
        <v>0</v>
      </c>
      <c r="H478" s="36">
        <v>0</v>
      </c>
      <c r="I478" s="37">
        <v>0</v>
      </c>
      <c r="J478" s="37">
        <v>0</v>
      </c>
      <c r="K478" s="37">
        <v>0</v>
      </c>
      <c r="L478" s="36" t="s">
        <v>104</v>
      </c>
      <c r="M478" s="421" t="s">
        <v>101</v>
      </c>
      <c r="N478" s="421"/>
      <c r="O478" s="421"/>
      <c r="P478" s="421"/>
      <c r="Q478" s="421"/>
      <c r="R478" s="421"/>
      <c r="S478" s="421"/>
    </row>
    <row r="479" spans="2:19" ht="20.25" outlineLevel="1" thickBot="1" x14ac:dyDescent="0.3">
      <c r="B479" s="6" t="s">
        <v>328</v>
      </c>
      <c r="C479" s="6" t="str">
        <f t="shared" si="77"/>
        <v>کریمی</v>
      </c>
      <c r="D479" s="6" t="str">
        <f t="shared" si="78"/>
        <v>XY66</v>
      </c>
      <c r="E479" s="6" t="str">
        <f t="shared" si="79"/>
        <v>محمد</v>
      </c>
      <c r="F479" s="36">
        <v>0</v>
      </c>
      <c r="G479" s="36">
        <v>0</v>
      </c>
      <c r="H479" s="36">
        <v>0</v>
      </c>
      <c r="I479" s="37">
        <v>0</v>
      </c>
      <c r="J479" s="37">
        <v>0</v>
      </c>
      <c r="K479" s="37">
        <v>0</v>
      </c>
      <c r="L479" s="36" t="s">
        <v>104</v>
      </c>
      <c r="M479" s="421" t="s">
        <v>102</v>
      </c>
      <c r="N479" s="421"/>
      <c r="O479" s="421"/>
      <c r="P479" s="421"/>
      <c r="Q479" s="421"/>
      <c r="R479" s="421"/>
      <c r="S479" s="421"/>
    </row>
    <row r="480" spans="2:19" ht="20.25" outlineLevel="1" thickBot="1" x14ac:dyDescent="0.3">
      <c r="B480" s="6" t="s">
        <v>331</v>
      </c>
      <c r="C480" s="6" t="str">
        <f t="shared" si="77"/>
        <v/>
      </c>
      <c r="D480" s="6" t="str">
        <f t="shared" si="78"/>
        <v/>
      </c>
      <c r="E480" s="6" t="str">
        <f t="shared" si="79"/>
        <v/>
      </c>
      <c r="F480" s="36">
        <v>0</v>
      </c>
      <c r="G480" s="36">
        <v>0</v>
      </c>
      <c r="H480" s="36">
        <v>0</v>
      </c>
      <c r="I480" s="38">
        <v>0</v>
      </c>
      <c r="J480" s="38">
        <v>0</v>
      </c>
      <c r="K480" s="38">
        <v>0</v>
      </c>
      <c r="L480" s="36" t="s">
        <v>104</v>
      </c>
      <c r="M480" s="421" t="s">
        <v>103</v>
      </c>
      <c r="N480" s="421"/>
      <c r="O480" s="421"/>
      <c r="P480" s="421"/>
      <c r="Q480" s="421"/>
      <c r="R480" s="421"/>
      <c r="S480" s="421"/>
    </row>
    <row r="481" spans="2:19" ht="20.25" outlineLevel="1" thickBot="1" x14ac:dyDescent="0.3">
      <c r="B481" s="6" t="s">
        <v>322</v>
      </c>
      <c r="C481" s="6" t="str">
        <f t="shared" si="77"/>
        <v>نورالدین طباطبایی</v>
      </c>
      <c r="D481" s="6" t="str">
        <f t="shared" si="78"/>
        <v>XY67</v>
      </c>
      <c r="E481" s="6" t="str">
        <f t="shared" si="79"/>
        <v>محمد</v>
      </c>
      <c r="F481" s="36">
        <v>0</v>
      </c>
      <c r="G481" s="36">
        <v>0</v>
      </c>
      <c r="H481" s="36">
        <v>0</v>
      </c>
      <c r="I481" s="38">
        <v>0</v>
      </c>
      <c r="J481" s="38">
        <v>0</v>
      </c>
      <c r="K481" s="38">
        <v>0</v>
      </c>
      <c r="L481" s="36" t="s">
        <v>104</v>
      </c>
      <c r="M481" s="421" t="s">
        <v>103</v>
      </c>
      <c r="N481" s="421"/>
      <c r="O481" s="421"/>
      <c r="P481" s="421"/>
      <c r="Q481" s="421"/>
      <c r="R481" s="421"/>
      <c r="S481" s="421"/>
    </row>
    <row r="482" spans="2:19" ht="20.25" outlineLevel="1" thickBot="1" x14ac:dyDescent="0.3">
      <c r="B482" s="6" t="s">
        <v>332</v>
      </c>
      <c r="C482" s="6" t="str">
        <f t="shared" si="77"/>
        <v/>
      </c>
      <c r="D482" s="6" t="str">
        <f t="shared" si="78"/>
        <v/>
      </c>
      <c r="E482" s="6" t="str">
        <f t="shared" si="79"/>
        <v/>
      </c>
      <c r="F482" s="36">
        <v>0</v>
      </c>
      <c r="G482" s="36">
        <v>0</v>
      </c>
      <c r="H482" s="36">
        <v>0</v>
      </c>
      <c r="I482" s="38">
        <v>0</v>
      </c>
      <c r="J482" s="38">
        <v>0</v>
      </c>
      <c r="K482" s="38">
        <v>0</v>
      </c>
      <c r="L482" s="36" t="s">
        <v>104</v>
      </c>
      <c r="M482" s="421" t="s">
        <v>103</v>
      </c>
      <c r="N482" s="421"/>
      <c r="O482" s="421"/>
      <c r="P482" s="421"/>
      <c r="Q482" s="421"/>
      <c r="R482" s="421"/>
      <c r="S482" s="421"/>
    </row>
    <row r="483" spans="2:19" ht="20.25" outlineLevel="1" thickBot="1" x14ac:dyDescent="0.3">
      <c r="B483" s="6" t="s">
        <v>328</v>
      </c>
      <c r="C483" s="6" t="str">
        <f t="shared" si="77"/>
        <v>کریمی</v>
      </c>
      <c r="D483" s="6" t="str">
        <f t="shared" si="78"/>
        <v>XY66</v>
      </c>
      <c r="E483" s="6" t="str">
        <f t="shared" si="79"/>
        <v>محمد</v>
      </c>
      <c r="F483" s="36"/>
      <c r="G483" s="36"/>
      <c r="H483" s="36"/>
      <c r="I483" s="38"/>
      <c r="J483" s="38"/>
      <c r="K483" s="38"/>
      <c r="L483" s="36"/>
      <c r="M483" s="421" t="s">
        <v>103</v>
      </c>
      <c r="N483" s="421"/>
      <c r="O483" s="421"/>
      <c r="P483" s="421"/>
      <c r="Q483" s="421"/>
      <c r="R483" s="421"/>
      <c r="S483" s="421"/>
    </row>
    <row r="484" spans="2:19" ht="20.25" outlineLevel="1" thickBot="1" x14ac:dyDescent="0.3">
      <c r="B484" s="6" t="s">
        <v>333</v>
      </c>
      <c r="C484" s="6" t="str">
        <f t="shared" si="77"/>
        <v/>
      </c>
      <c r="D484" s="6" t="str">
        <f t="shared" si="78"/>
        <v/>
      </c>
      <c r="E484" s="6" t="str">
        <f t="shared" si="79"/>
        <v/>
      </c>
      <c r="F484" s="36"/>
      <c r="G484" s="36"/>
      <c r="H484" s="36"/>
      <c r="I484" s="38"/>
      <c r="J484" s="38"/>
      <c r="K484" s="38"/>
      <c r="L484" s="36"/>
      <c r="M484" s="421" t="s">
        <v>103</v>
      </c>
      <c r="N484" s="421"/>
      <c r="O484" s="421"/>
      <c r="P484" s="421"/>
      <c r="Q484" s="421"/>
      <c r="R484" s="421"/>
      <c r="S484" s="421"/>
    </row>
    <row r="485" spans="2:19" ht="20.25" outlineLevel="1" thickBot="1" x14ac:dyDescent="0.3">
      <c r="B485" s="6" t="s">
        <v>334</v>
      </c>
      <c r="C485" s="6" t="str">
        <f t="shared" si="77"/>
        <v/>
      </c>
      <c r="D485" s="6" t="str">
        <f t="shared" si="78"/>
        <v/>
      </c>
      <c r="E485" s="6" t="str">
        <f t="shared" si="79"/>
        <v/>
      </c>
      <c r="F485" s="36"/>
      <c r="G485" s="36"/>
      <c r="H485" s="36"/>
      <c r="I485" s="38"/>
      <c r="J485" s="38"/>
      <c r="K485" s="38"/>
      <c r="L485" s="36"/>
      <c r="M485" s="421" t="s">
        <v>103</v>
      </c>
      <c r="N485" s="421"/>
      <c r="O485" s="421"/>
      <c r="P485" s="421"/>
      <c r="Q485" s="421"/>
      <c r="R485" s="421"/>
      <c r="S485" s="421"/>
    </row>
    <row r="486" spans="2:19" ht="20.25" outlineLevel="1" thickBot="1" x14ac:dyDescent="0.3">
      <c r="B486" s="6" t="s">
        <v>322</v>
      </c>
      <c r="C486" s="6" t="str">
        <f t="shared" si="77"/>
        <v>نورالدین طباطبایی</v>
      </c>
      <c r="D486" s="6" t="str">
        <f t="shared" si="78"/>
        <v>XY67</v>
      </c>
      <c r="E486" s="6" t="str">
        <f t="shared" si="79"/>
        <v>محمد</v>
      </c>
      <c r="F486" s="36"/>
      <c r="G486" s="36"/>
      <c r="H486" s="36"/>
      <c r="I486" s="38"/>
      <c r="J486" s="38"/>
      <c r="K486" s="38"/>
      <c r="L486" s="36"/>
      <c r="M486" s="421" t="s">
        <v>103</v>
      </c>
      <c r="N486" s="421"/>
      <c r="O486" s="421"/>
      <c r="P486" s="421"/>
      <c r="Q486" s="421"/>
      <c r="R486" s="421"/>
      <c r="S486" s="421"/>
    </row>
    <row r="487" spans="2:19" ht="20.25" outlineLevel="1" thickBot="1" x14ac:dyDescent="0.3">
      <c r="B487" s="6" t="s">
        <v>335</v>
      </c>
      <c r="C487" s="6" t="str">
        <f t="shared" si="77"/>
        <v/>
      </c>
      <c r="D487" s="6" t="str">
        <f t="shared" si="78"/>
        <v/>
      </c>
      <c r="E487" s="6" t="str">
        <f t="shared" si="79"/>
        <v/>
      </c>
      <c r="F487" s="36"/>
      <c r="G487" s="36"/>
      <c r="H487" s="39"/>
      <c r="I487" s="38"/>
      <c r="J487" s="38"/>
      <c r="K487" s="38"/>
      <c r="L487" s="39"/>
      <c r="M487" s="421" t="s">
        <v>103</v>
      </c>
      <c r="N487" s="421"/>
      <c r="O487" s="421"/>
      <c r="P487" s="421"/>
      <c r="Q487" s="421"/>
      <c r="R487" s="421"/>
      <c r="S487" s="421"/>
    </row>
    <row r="488" spans="2:19" ht="15.75" outlineLevel="1" thickBot="1" x14ac:dyDescent="0.3">
      <c r="B488" s="40"/>
      <c r="C488" s="40"/>
      <c r="D488" s="40"/>
      <c r="E488" s="40"/>
      <c r="F488" s="40"/>
      <c r="G488" s="41" t="s">
        <v>94</v>
      </c>
      <c r="H488" s="42">
        <f>SUM(H477:H487)</f>
        <v>0</v>
      </c>
      <c r="I488" s="43">
        <f>SUM(I477:I487)</f>
        <v>0</v>
      </c>
      <c r="J488" s="43">
        <f>SUM(J477:J487)</f>
        <v>0</v>
      </c>
      <c r="K488" s="43">
        <f>SUM(K477:K487)</f>
        <v>0</v>
      </c>
      <c r="L488" s="422"/>
      <c r="M488" s="422"/>
      <c r="N488" s="422"/>
      <c r="O488" s="422"/>
      <c r="P488" s="422"/>
      <c r="Q488" s="422"/>
      <c r="R488" s="422"/>
      <c r="S488" s="422"/>
    </row>
    <row r="493" spans="2:19" ht="15.75" thickBot="1" x14ac:dyDescent="0.3"/>
    <row r="494" spans="2:19" ht="15" customHeight="1" thickBot="1" x14ac:dyDescent="0.3">
      <c r="B494" s="423" t="s">
        <v>40</v>
      </c>
      <c r="C494" s="423"/>
      <c r="D494" s="423"/>
    </row>
    <row r="495" spans="2:19" ht="15" customHeight="1" thickBot="1" x14ac:dyDescent="0.3">
      <c r="B495" s="423"/>
      <c r="C495" s="423"/>
      <c r="D495" s="423"/>
    </row>
    <row r="496" spans="2:19" ht="15.75" customHeight="1" thickBot="1" x14ac:dyDescent="0.3">
      <c r="B496" s="423"/>
      <c r="C496" s="423"/>
      <c r="D496" s="423"/>
    </row>
    <row r="497" spans="2:27" ht="27" thickBot="1" x14ac:dyDescent="0.3">
      <c r="B497" s="415" t="s">
        <v>114</v>
      </c>
      <c r="C497" s="415"/>
      <c r="D497" s="415"/>
      <c r="E497" s="415"/>
      <c r="F497" s="415"/>
      <c r="G497" s="415"/>
      <c r="H497" s="415"/>
      <c r="I497" s="415"/>
      <c r="J497" s="415"/>
      <c r="K497" s="415"/>
      <c r="L497" s="415"/>
      <c r="M497" s="415"/>
      <c r="N497" s="415"/>
      <c r="O497" s="415"/>
      <c r="P497" s="415"/>
      <c r="Q497" s="415"/>
      <c r="R497" s="415"/>
      <c r="S497" s="415"/>
      <c r="T497" s="415"/>
      <c r="U497" s="415"/>
      <c r="V497" s="415"/>
      <c r="W497" s="415"/>
      <c r="X497" s="415"/>
      <c r="Y497" s="415"/>
      <c r="Z497" s="415"/>
      <c r="AA497" s="415"/>
    </row>
    <row r="498" spans="2:27" ht="45" customHeight="1" x14ac:dyDescent="0.25">
      <c r="B498" s="194" t="s">
        <v>3</v>
      </c>
      <c r="C498" s="194" t="s">
        <v>81</v>
      </c>
      <c r="D498" s="194" t="s">
        <v>60</v>
      </c>
      <c r="E498" s="195" t="s">
        <v>106</v>
      </c>
      <c r="F498" s="194" t="s">
        <v>82</v>
      </c>
      <c r="G498" s="195" t="s">
        <v>107</v>
      </c>
      <c r="H498" s="195" t="s">
        <v>108</v>
      </c>
      <c r="I498" s="195" t="s">
        <v>109</v>
      </c>
      <c r="J498" s="195" t="s">
        <v>110</v>
      </c>
      <c r="K498" s="206" t="s">
        <v>111</v>
      </c>
      <c r="L498" s="206" t="s">
        <v>112</v>
      </c>
      <c r="M498" s="195" t="s">
        <v>84</v>
      </c>
      <c r="N498" s="195" t="s">
        <v>419</v>
      </c>
      <c r="O498" s="195" t="s">
        <v>420</v>
      </c>
      <c r="P498" s="416" t="s">
        <v>139</v>
      </c>
      <c r="Q498" s="417"/>
      <c r="R498" s="416" t="s">
        <v>86</v>
      </c>
      <c r="S498" s="417"/>
      <c r="T498" s="418" t="s">
        <v>79</v>
      </c>
      <c r="U498" s="419"/>
      <c r="V498" s="420"/>
      <c r="W498" s="416" t="s">
        <v>88</v>
      </c>
      <c r="X498" s="417"/>
      <c r="Y498" s="418" t="s">
        <v>89</v>
      </c>
      <c r="Z498" s="419"/>
      <c r="AA498" s="420"/>
    </row>
    <row r="499" spans="2:27" ht="26.25" x14ac:dyDescent="0.25">
      <c r="B499" s="196" t="s">
        <v>437</v>
      </c>
      <c r="C499" s="196" t="str">
        <f t="shared" ref="C499:C503" si="80">IFERROR(VLOOKUP(B499,Loder,2,0),"")</f>
        <v>تیمور اسماعیل زاده</v>
      </c>
      <c r="D499" s="196">
        <f t="shared" ref="D499:D503" si="81">IFERROR(VLOOKUP(B499,Loder,3,0),"")</f>
        <v>0</v>
      </c>
      <c r="E499" s="196" t="str">
        <f t="shared" ref="E499:E503" si="82">IFERROR(VLOOKUP(B499,Loder,4,0),"")</f>
        <v>حسین عبدی</v>
      </c>
      <c r="F499" s="197">
        <v>1160</v>
      </c>
      <c r="G499" s="197">
        <v>0</v>
      </c>
      <c r="H499" s="197">
        <v>75</v>
      </c>
      <c r="I499" s="197">
        <v>3</v>
      </c>
      <c r="J499" s="197">
        <v>14</v>
      </c>
      <c r="K499" s="197">
        <v>3</v>
      </c>
      <c r="L499" s="197">
        <v>3</v>
      </c>
      <c r="M499" s="197">
        <v>200</v>
      </c>
      <c r="N499" s="198">
        <v>0.29166666666666669</v>
      </c>
      <c r="O499" s="198">
        <v>0.79166666666666663</v>
      </c>
      <c r="P499" s="408">
        <v>4.1666666666666664E-2</v>
      </c>
      <c r="Q499" s="409"/>
      <c r="R499" s="408">
        <v>0.41666666666666669</v>
      </c>
      <c r="S499" s="409"/>
      <c r="T499" s="410">
        <f>(O499-N499)-SUM(P499:S499)</f>
        <v>4.1666666666666574E-2</v>
      </c>
      <c r="U499" s="411"/>
      <c r="V499" s="412"/>
      <c r="W499" s="401" t="s">
        <v>441</v>
      </c>
      <c r="X499" s="402"/>
      <c r="Y499" s="401"/>
      <c r="Z499" s="413"/>
      <c r="AA499" s="402"/>
    </row>
    <row r="500" spans="2:27" ht="26.25" x14ac:dyDescent="0.25">
      <c r="B500" s="196" t="s">
        <v>438</v>
      </c>
      <c r="C500" s="196" t="str">
        <f t="shared" si="80"/>
        <v>تیمور اسماعیل زاده</v>
      </c>
      <c r="D500" s="196">
        <f t="shared" si="81"/>
        <v>0</v>
      </c>
      <c r="E500" s="196" t="str">
        <f t="shared" si="82"/>
        <v>سجاد عبدی</v>
      </c>
      <c r="F500" s="197">
        <v>1200</v>
      </c>
      <c r="G500" s="197">
        <v>0</v>
      </c>
      <c r="H500" s="197">
        <v>75</v>
      </c>
      <c r="I500" s="197">
        <v>12</v>
      </c>
      <c r="J500" s="197">
        <v>11</v>
      </c>
      <c r="K500" s="197">
        <v>3</v>
      </c>
      <c r="L500" s="197">
        <v>3</v>
      </c>
      <c r="M500" s="197">
        <v>200</v>
      </c>
      <c r="N500" s="199">
        <v>0.29166666666666669</v>
      </c>
      <c r="O500" s="199">
        <v>0.79166666666666663</v>
      </c>
      <c r="P500" s="408">
        <v>4.1666666666666699E-2</v>
      </c>
      <c r="Q500" s="409"/>
      <c r="R500" s="401"/>
      <c r="S500" s="402"/>
      <c r="T500" s="410">
        <f>(O500-N500)-SUM(P500:S500)</f>
        <v>0.45833333333333326</v>
      </c>
      <c r="U500" s="411"/>
      <c r="V500" s="412"/>
      <c r="W500" s="401"/>
      <c r="X500" s="402"/>
      <c r="Y500" s="401"/>
      <c r="Z500" s="413"/>
      <c r="AA500" s="402"/>
    </row>
    <row r="501" spans="2:27" ht="19.5" customHeight="1" x14ac:dyDescent="0.25">
      <c r="B501" s="196" t="s">
        <v>328</v>
      </c>
      <c r="C501" s="196" t="str">
        <f t="shared" si="80"/>
        <v>کریمی</v>
      </c>
      <c r="D501" s="196" t="str">
        <f t="shared" si="81"/>
        <v>XY66</v>
      </c>
      <c r="E501" s="196" t="str">
        <f t="shared" si="82"/>
        <v>محمد</v>
      </c>
      <c r="F501" s="197"/>
      <c r="G501" s="197"/>
      <c r="H501" s="197"/>
      <c r="I501" s="197"/>
      <c r="J501" s="197"/>
      <c r="K501" s="197"/>
      <c r="L501" s="197"/>
      <c r="M501" s="197"/>
      <c r="N501" s="199"/>
      <c r="O501" s="199"/>
      <c r="P501" s="199"/>
      <c r="Q501" s="200" t="s">
        <v>113</v>
      </c>
      <c r="R501" s="207"/>
      <c r="S501" s="207"/>
      <c r="T501" s="207"/>
      <c r="U501" s="207"/>
      <c r="V501" s="207"/>
      <c r="W501" s="401" t="s">
        <v>113</v>
      </c>
      <c r="X501" s="402"/>
      <c r="Y501" s="201"/>
      <c r="Z501" s="200"/>
      <c r="AA501" s="201"/>
    </row>
    <row r="502" spans="2:27" ht="19.5" customHeight="1" x14ac:dyDescent="0.25">
      <c r="B502" s="196" t="s">
        <v>331</v>
      </c>
      <c r="C502" s="196" t="str">
        <f t="shared" si="80"/>
        <v/>
      </c>
      <c r="D502" s="196" t="str">
        <f t="shared" si="81"/>
        <v/>
      </c>
      <c r="E502" s="196" t="str">
        <f t="shared" si="82"/>
        <v/>
      </c>
      <c r="F502" s="197"/>
      <c r="G502" s="197"/>
      <c r="H502" s="197"/>
      <c r="I502" s="197"/>
      <c r="J502" s="197"/>
      <c r="K502" s="197"/>
      <c r="L502" s="197"/>
      <c r="M502" s="197"/>
      <c r="N502" s="199"/>
      <c r="O502" s="199"/>
      <c r="P502" s="199"/>
      <c r="Q502" s="200" t="s">
        <v>113</v>
      </c>
      <c r="R502" s="207"/>
      <c r="S502" s="207"/>
      <c r="T502" s="207"/>
      <c r="U502" s="207"/>
      <c r="V502" s="207"/>
      <c r="W502" s="401" t="s">
        <v>113</v>
      </c>
      <c r="X502" s="402"/>
      <c r="Y502" s="201"/>
      <c r="Z502" s="200"/>
      <c r="AA502" s="201"/>
    </row>
    <row r="503" spans="2:27" ht="19.5" customHeight="1" x14ac:dyDescent="0.25">
      <c r="B503" s="196" t="s">
        <v>322</v>
      </c>
      <c r="C503" s="196" t="str">
        <f t="shared" si="80"/>
        <v>نورالدین طباطبایی</v>
      </c>
      <c r="D503" s="196" t="str">
        <f t="shared" si="81"/>
        <v>XY67</v>
      </c>
      <c r="E503" s="196" t="str">
        <f t="shared" si="82"/>
        <v>محمد</v>
      </c>
      <c r="F503" s="197"/>
      <c r="G503" s="197"/>
      <c r="H503" s="197"/>
      <c r="I503" s="197"/>
      <c r="J503" s="197"/>
      <c r="K503" s="197"/>
      <c r="L503" s="197"/>
      <c r="M503" s="197"/>
      <c r="N503" s="199"/>
      <c r="O503" s="199"/>
      <c r="P503" s="199"/>
      <c r="Q503" s="200" t="s">
        <v>113</v>
      </c>
      <c r="R503" s="207"/>
      <c r="S503" s="207"/>
      <c r="T503" s="207"/>
      <c r="U503" s="207"/>
      <c r="V503" s="207"/>
      <c r="W503" s="401" t="s">
        <v>113</v>
      </c>
      <c r="X503" s="402"/>
      <c r="Y503" s="201"/>
      <c r="Z503" s="200"/>
      <c r="AA503" s="201"/>
    </row>
    <row r="504" spans="2:27" ht="26.25" x14ac:dyDescent="0.6">
      <c r="B504" s="403"/>
      <c r="C504" s="404"/>
      <c r="D504" s="404"/>
      <c r="E504" s="404"/>
      <c r="F504" s="404"/>
      <c r="G504" s="405"/>
      <c r="H504" s="196" t="s">
        <v>94</v>
      </c>
      <c r="I504" s="196">
        <f>SUM(I499:I503)</f>
        <v>15</v>
      </c>
      <c r="J504" s="196">
        <f>SUM(J499:J503)</f>
        <v>25</v>
      </c>
      <c r="K504" s="196"/>
      <c r="L504" s="196"/>
      <c r="M504" s="196">
        <f>SUM(M499:M503)</f>
        <v>400</v>
      </c>
      <c r="N504" s="202">
        <f>SUM(N499:N503)</f>
        <v>0.58333333333333337</v>
      </c>
      <c r="O504" s="202">
        <f>SUM(O499:O503)</f>
        <v>1.5833333333333333</v>
      </c>
      <c r="P504" s="406">
        <f>SUM(P499:P503)</f>
        <v>8.333333333333337E-2</v>
      </c>
      <c r="Q504" s="407"/>
      <c r="R504" s="403"/>
      <c r="S504" s="405"/>
      <c r="T504" s="403"/>
      <c r="U504" s="404"/>
      <c r="V504" s="405"/>
      <c r="W504" s="204"/>
      <c r="X504" s="203"/>
      <c r="Y504" s="203"/>
      <c r="Z504" s="203"/>
      <c r="AA504" s="205"/>
    </row>
    <row r="506" spans="2:27" ht="15.75" thickBot="1" x14ac:dyDescent="0.3"/>
    <row r="507" spans="2:27" ht="15.75" thickBot="1" x14ac:dyDescent="0.3">
      <c r="B507" s="414" t="s">
        <v>39</v>
      </c>
      <c r="C507" s="414"/>
      <c r="D507" s="414"/>
    </row>
    <row r="508" spans="2:27" ht="15.75" thickBot="1" x14ac:dyDescent="0.3">
      <c r="B508" s="414"/>
      <c r="C508" s="414"/>
      <c r="D508" s="414"/>
    </row>
    <row r="509" spans="2:27" ht="15.75" thickBot="1" x14ac:dyDescent="0.3">
      <c r="B509" s="414"/>
      <c r="C509" s="414"/>
      <c r="D509" s="414"/>
    </row>
    <row r="510" spans="2:27" ht="27" thickBot="1" x14ac:dyDescent="0.3">
      <c r="B510" s="415" t="s">
        <v>114</v>
      </c>
      <c r="C510" s="415"/>
      <c r="D510" s="415"/>
      <c r="E510" s="415"/>
      <c r="F510" s="415"/>
      <c r="G510" s="415"/>
      <c r="H510" s="415"/>
      <c r="I510" s="415"/>
      <c r="J510" s="415"/>
      <c r="K510" s="415"/>
      <c r="L510" s="415"/>
      <c r="M510" s="415"/>
      <c r="N510" s="415"/>
      <c r="O510" s="415"/>
      <c r="P510" s="415"/>
      <c r="Q510" s="415"/>
      <c r="R510" s="415"/>
      <c r="S510" s="415"/>
      <c r="T510" s="415"/>
      <c r="U510" s="415"/>
      <c r="V510" s="415"/>
      <c r="W510" s="415"/>
      <c r="X510" s="415"/>
      <c r="Y510" s="415"/>
      <c r="Z510" s="415"/>
      <c r="AA510" s="415"/>
    </row>
    <row r="511" spans="2:27" ht="45" customHeight="1" x14ac:dyDescent="0.25">
      <c r="B511" s="194" t="s">
        <v>3</v>
      </c>
      <c r="C511" s="194" t="s">
        <v>81</v>
      </c>
      <c r="D511" s="194" t="s">
        <v>60</v>
      </c>
      <c r="E511" s="195" t="s">
        <v>106</v>
      </c>
      <c r="F511" s="194" t="s">
        <v>82</v>
      </c>
      <c r="G511" s="195" t="s">
        <v>107</v>
      </c>
      <c r="H511" s="195" t="s">
        <v>108</v>
      </c>
      <c r="I511" s="195" t="s">
        <v>109</v>
      </c>
      <c r="J511" s="195" t="s">
        <v>110</v>
      </c>
      <c r="K511" s="206" t="s">
        <v>111</v>
      </c>
      <c r="L511" s="206" t="s">
        <v>112</v>
      </c>
      <c r="M511" s="195" t="s">
        <v>84</v>
      </c>
      <c r="N511" s="195" t="s">
        <v>419</v>
      </c>
      <c r="O511" s="195" t="s">
        <v>420</v>
      </c>
      <c r="P511" s="416" t="s">
        <v>139</v>
      </c>
      <c r="Q511" s="417"/>
      <c r="R511" s="416" t="s">
        <v>86</v>
      </c>
      <c r="S511" s="417"/>
      <c r="T511" s="418" t="s">
        <v>79</v>
      </c>
      <c r="U511" s="419"/>
      <c r="V511" s="420"/>
      <c r="W511" s="416" t="s">
        <v>88</v>
      </c>
      <c r="X511" s="417"/>
      <c r="Y511" s="418" t="s">
        <v>89</v>
      </c>
      <c r="Z511" s="419"/>
      <c r="AA511" s="420"/>
    </row>
    <row r="512" spans="2:27" ht="26.25" x14ac:dyDescent="0.25">
      <c r="B512" s="196" t="s">
        <v>437</v>
      </c>
      <c r="C512" s="196" t="str">
        <f t="shared" ref="C512:C516" si="83">IFERROR(VLOOKUP(B512,Loder,2,0),"")</f>
        <v>تیمور اسماعیل زاده</v>
      </c>
      <c r="D512" s="196">
        <f t="shared" ref="D512:D516" si="84">IFERROR(VLOOKUP(B512,Loder,3,0),"")</f>
        <v>0</v>
      </c>
      <c r="E512" s="196" t="str">
        <f t="shared" ref="E512:E516" si="85">IFERROR(VLOOKUP(B512,Loder,4,0),"")</f>
        <v>حسین عبدی</v>
      </c>
      <c r="F512" s="197">
        <v>1160</v>
      </c>
      <c r="G512" s="197">
        <v>0</v>
      </c>
      <c r="H512" s="197"/>
      <c r="I512" s="197"/>
      <c r="J512" s="197"/>
      <c r="K512" s="197"/>
      <c r="L512" s="197"/>
      <c r="M512" s="197"/>
      <c r="N512" s="198"/>
      <c r="O512" s="198"/>
      <c r="P512" s="408"/>
      <c r="Q512" s="409"/>
      <c r="R512" s="408"/>
      <c r="S512" s="409"/>
      <c r="T512" s="410"/>
      <c r="U512" s="411"/>
      <c r="V512" s="412"/>
      <c r="W512" s="401" t="s">
        <v>441</v>
      </c>
      <c r="X512" s="402"/>
      <c r="Y512" s="401"/>
      <c r="Z512" s="413"/>
      <c r="AA512" s="402"/>
    </row>
    <row r="513" spans="2:27" ht="26.25" x14ac:dyDescent="0.25">
      <c r="B513" s="196" t="s">
        <v>438</v>
      </c>
      <c r="C513" s="196" t="str">
        <f t="shared" si="83"/>
        <v>تیمور اسماعیل زاده</v>
      </c>
      <c r="D513" s="196">
        <f t="shared" si="84"/>
        <v>0</v>
      </c>
      <c r="E513" s="196" t="str">
        <f t="shared" si="85"/>
        <v>سجاد عبدی</v>
      </c>
      <c r="F513" s="197">
        <v>1200</v>
      </c>
      <c r="G513" s="197">
        <v>0</v>
      </c>
      <c r="H513" s="197"/>
      <c r="I513" s="197"/>
      <c r="J513" s="197"/>
      <c r="K513" s="197"/>
      <c r="L513" s="197"/>
      <c r="M513" s="197"/>
      <c r="N513" s="199"/>
      <c r="O513" s="199"/>
      <c r="P513" s="408"/>
      <c r="Q513" s="409"/>
      <c r="R513" s="401"/>
      <c r="S513" s="402"/>
      <c r="T513" s="410"/>
      <c r="U513" s="411"/>
      <c r="V513" s="412"/>
      <c r="W513" s="401"/>
      <c r="X513" s="402"/>
      <c r="Y513" s="401"/>
      <c r="Z513" s="413"/>
      <c r="AA513" s="402"/>
    </row>
    <row r="514" spans="2:27" ht="19.5" customHeight="1" x14ac:dyDescent="0.25">
      <c r="B514" s="196" t="s">
        <v>328</v>
      </c>
      <c r="C514" s="196" t="str">
        <f t="shared" si="83"/>
        <v>کریمی</v>
      </c>
      <c r="D514" s="196" t="str">
        <f t="shared" si="84"/>
        <v>XY66</v>
      </c>
      <c r="E514" s="196" t="str">
        <f t="shared" si="85"/>
        <v>محمد</v>
      </c>
      <c r="F514" s="197"/>
      <c r="G514" s="197"/>
      <c r="H514" s="197"/>
      <c r="I514" s="197"/>
      <c r="J514" s="197"/>
      <c r="K514" s="197"/>
      <c r="L514" s="197"/>
      <c r="M514" s="197"/>
      <c r="N514" s="199"/>
      <c r="O514" s="199"/>
      <c r="P514" s="199"/>
      <c r="Q514" s="200" t="s">
        <v>113</v>
      </c>
      <c r="R514" s="207"/>
      <c r="S514" s="207"/>
      <c r="T514" s="207"/>
      <c r="U514" s="207"/>
      <c r="V514" s="207"/>
      <c r="W514" s="401" t="s">
        <v>113</v>
      </c>
      <c r="X514" s="402"/>
      <c r="Y514" s="201"/>
      <c r="Z514" s="200"/>
      <c r="AA514" s="201"/>
    </row>
    <row r="515" spans="2:27" ht="19.5" customHeight="1" x14ac:dyDescent="0.25">
      <c r="B515" s="196" t="s">
        <v>331</v>
      </c>
      <c r="C515" s="196" t="str">
        <f t="shared" si="83"/>
        <v/>
      </c>
      <c r="D515" s="196" t="str">
        <f t="shared" si="84"/>
        <v/>
      </c>
      <c r="E515" s="196" t="str">
        <f t="shared" si="85"/>
        <v/>
      </c>
      <c r="F515" s="197"/>
      <c r="G515" s="197"/>
      <c r="H515" s="197"/>
      <c r="I515" s="197"/>
      <c r="J515" s="197"/>
      <c r="K515" s="197"/>
      <c r="L515" s="197"/>
      <c r="M515" s="197"/>
      <c r="N515" s="199"/>
      <c r="O515" s="199"/>
      <c r="P515" s="199"/>
      <c r="Q515" s="200" t="s">
        <v>113</v>
      </c>
      <c r="R515" s="207"/>
      <c r="S515" s="207"/>
      <c r="T515" s="207"/>
      <c r="U515" s="207"/>
      <c r="V515" s="207"/>
      <c r="W515" s="401" t="s">
        <v>113</v>
      </c>
      <c r="X515" s="402"/>
      <c r="Y515" s="201"/>
      <c r="Z515" s="200"/>
      <c r="AA515" s="201"/>
    </row>
    <row r="516" spans="2:27" ht="19.5" customHeight="1" x14ac:dyDescent="0.25">
      <c r="B516" s="196" t="s">
        <v>322</v>
      </c>
      <c r="C516" s="196" t="str">
        <f t="shared" si="83"/>
        <v>نورالدین طباطبایی</v>
      </c>
      <c r="D516" s="196" t="str">
        <f t="shared" si="84"/>
        <v>XY67</v>
      </c>
      <c r="E516" s="196" t="str">
        <f t="shared" si="85"/>
        <v>محمد</v>
      </c>
      <c r="F516" s="197"/>
      <c r="G516" s="197"/>
      <c r="H516" s="197"/>
      <c r="I516" s="197"/>
      <c r="J516" s="197"/>
      <c r="K516" s="197"/>
      <c r="L516" s="197"/>
      <c r="M516" s="197"/>
      <c r="N516" s="199"/>
      <c r="O516" s="199"/>
      <c r="P516" s="199"/>
      <c r="Q516" s="200" t="s">
        <v>113</v>
      </c>
      <c r="R516" s="207"/>
      <c r="S516" s="207"/>
      <c r="T516" s="207"/>
      <c r="U516" s="207"/>
      <c r="V516" s="207"/>
      <c r="W516" s="401" t="s">
        <v>113</v>
      </c>
      <c r="X516" s="402"/>
      <c r="Y516" s="201"/>
      <c r="Z516" s="200"/>
      <c r="AA516" s="201"/>
    </row>
    <row r="517" spans="2:27" ht="26.25" x14ac:dyDescent="0.6">
      <c r="B517" s="403"/>
      <c r="C517" s="404"/>
      <c r="D517" s="404"/>
      <c r="E517" s="404"/>
      <c r="F517" s="404"/>
      <c r="G517" s="405"/>
      <c r="H517" s="196" t="s">
        <v>94</v>
      </c>
      <c r="I517" s="196">
        <f>SUM(I512:I516)</f>
        <v>0</v>
      </c>
      <c r="J517" s="196">
        <f>SUM(J512:J516)</f>
        <v>0</v>
      </c>
      <c r="K517" s="196"/>
      <c r="L517" s="196"/>
      <c r="M517" s="196">
        <f>SUM(M512:M516)</f>
        <v>0</v>
      </c>
      <c r="N517" s="202">
        <f>SUM(N512:N516)</f>
        <v>0</v>
      </c>
      <c r="O517" s="202">
        <f>SUM(O512:O516)</f>
        <v>0</v>
      </c>
      <c r="P517" s="406">
        <f>SUM(P512:P516)</f>
        <v>0</v>
      </c>
      <c r="Q517" s="407"/>
      <c r="R517" s="403"/>
      <c r="S517" s="405"/>
      <c r="T517" s="403"/>
      <c r="U517" s="404"/>
      <c r="V517" s="405"/>
      <c r="W517" s="204"/>
      <c r="X517" s="203"/>
      <c r="Y517" s="203"/>
      <c r="Z517" s="203"/>
      <c r="AA517" s="205"/>
    </row>
    <row r="519" spans="2:27" ht="15.75" thickBot="1" x14ac:dyDescent="0.3"/>
    <row r="520" spans="2:27" ht="15.75" outlineLevel="1" thickBot="1" x14ac:dyDescent="0.3">
      <c r="B520" s="397" t="s">
        <v>41</v>
      </c>
      <c r="C520" s="397"/>
      <c r="D520" s="397"/>
    </row>
    <row r="521" spans="2:27" ht="15.75" outlineLevel="1" thickBot="1" x14ac:dyDescent="0.3">
      <c r="B521" s="397"/>
      <c r="C521" s="397"/>
      <c r="D521" s="397"/>
    </row>
    <row r="522" spans="2:27" ht="15.75" outlineLevel="1" thickBot="1" x14ac:dyDescent="0.3">
      <c r="B522" s="397"/>
      <c r="C522" s="397"/>
      <c r="D522" s="397"/>
    </row>
    <row r="523" spans="2:27" ht="24.75" outlineLevel="1" thickBot="1" x14ac:dyDescent="0.3">
      <c r="B523" s="398" t="s">
        <v>114</v>
      </c>
      <c r="C523" s="398"/>
      <c r="D523" s="398"/>
      <c r="E523" s="398"/>
      <c r="F523" s="398"/>
      <c r="G523" s="398"/>
      <c r="H523" s="398"/>
      <c r="I523" s="398"/>
      <c r="J523" s="398"/>
      <c r="K523" s="398"/>
      <c r="L523" s="398"/>
      <c r="M523" s="398"/>
      <c r="N523" s="398"/>
      <c r="O523" s="398"/>
      <c r="P523" s="398"/>
      <c r="Q523" s="398"/>
      <c r="R523" s="398"/>
      <c r="S523" s="398"/>
      <c r="T523" s="398"/>
      <c r="U523" s="398"/>
      <c r="V523" s="398"/>
      <c r="W523" s="398"/>
      <c r="X523" s="398"/>
      <c r="Y523" s="398"/>
      <c r="Z523" s="398"/>
      <c r="AA523" s="398"/>
    </row>
    <row r="524" spans="2:27" ht="39" outlineLevel="1" x14ac:dyDescent="0.25">
      <c r="B524" s="24" t="s">
        <v>3</v>
      </c>
      <c r="C524" s="24" t="s">
        <v>81</v>
      </c>
      <c r="D524" s="24" t="s">
        <v>60</v>
      </c>
      <c r="E524" s="25" t="s">
        <v>106</v>
      </c>
      <c r="F524" s="24" t="s">
        <v>82</v>
      </c>
      <c r="G524" s="25" t="s">
        <v>107</v>
      </c>
      <c r="H524" s="25" t="s">
        <v>108</v>
      </c>
      <c r="I524" s="25" t="s">
        <v>109</v>
      </c>
      <c r="J524" s="25" t="s">
        <v>110</v>
      </c>
      <c r="K524" s="25" t="s">
        <v>111</v>
      </c>
      <c r="L524" s="25" t="s">
        <v>112</v>
      </c>
      <c r="M524" s="26" t="s">
        <v>84</v>
      </c>
      <c r="N524" s="25" t="s">
        <v>85</v>
      </c>
      <c r="O524" s="25" t="s">
        <v>86</v>
      </c>
      <c r="P524" s="25" t="s">
        <v>87</v>
      </c>
      <c r="Q524" s="399" t="s">
        <v>88</v>
      </c>
      <c r="R524" s="399"/>
      <c r="S524" s="399"/>
      <c r="T524" s="400" t="s">
        <v>89</v>
      </c>
      <c r="U524" s="400"/>
      <c r="V524" s="400"/>
      <c r="W524" s="400"/>
      <c r="X524" s="400"/>
      <c r="Y524" s="400"/>
      <c r="Z524" s="400"/>
      <c r="AA524" s="400"/>
    </row>
    <row r="525" spans="2:27" ht="18" outlineLevel="1" x14ac:dyDescent="0.25">
      <c r="B525" s="2">
        <v>0</v>
      </c>
      <c r="C525" s="2">
        <f>[3]Sum!D585</f>
        <v>0</v>
      </c>
      <c r="D525" s="2">
        <v>0</v>
      </c>
      <c r="E525" s="27">
        <v>0</v>
      </c>
      <c r="F525" s="27">
        <v>0</v>
      </c>
      <c r="G525" s="27">
        <v>0</v>
      </c>
      <c r="H525" s="27">
        <v>0</v>
      </c>
      <c r="I525" s="27">
        <v>0</v>
      </c>
      <c r="J525" s="27">
        <v>0</v>
      </c>
      <c r="K525" s="27">
        <v>0</v>
      </c>
      <c r="L525" s="27">
        <v>0</v>
      </c>
      <c r="M525" s="27">
        <v>0</v>
      </c>
      <c r="N525" s="28">
        <v>0</v>
      </c>
      <c r="O525" s="28">
        <v>0</v>
      </c>
      <c r="P525" s="29">
        <v>0</v>
      </c>
      <c r="Q525" s="391" t="s">
        <v>113</v>
      </c>
      <c r="R525" s="391"/>
      <c r="S525" s="391"/>
      <c r="T525" s="391"/>
      <c r="U525" s="391"/>
      <c r="V525" s="391"/>
      <c r="W525" s="391"/>
      <c r="X525" s="391"/>
      <c r="Y525" s="391"/>
      <c r="Z525" s="391"/>
      <c r="AA525" s="391"/>
    </row>
    <row r="526" spans="2:27" ht="18" outlineLevel="1" x14ac:dyDescent="0.25">
      <c r="B526" s="2">
        <v>0</v>
      </c>
      <c r="C526" s="2">
        <f>[3]Sum!D586</f>
        <v>0</v>
      </c>
      <c r="D526" s="2">
        <v>0</v>
      </c>
      <c r="E526" s="27">
        <v>0</v>
      </c>
      <c r="F526" s="27">
        <v>0</v>
      </c>
      <c r="G526" s="27">
        <v>0</v>
      </c>
      <c r="H526" s="27">
        <v>0</v>
      </c>
      <c r="I526" s="27">
        <v>0</v>
      </c>
      <c r="J526" s="27">
        <f>I526*9</f>
        <v>0</v>
      </c>
      <c r="K526" s="27">
        <v>0</v>
      </c>
      <c r="L526" s="27">
        <v>0</v>
      </c>
      <c r="M526" s="27">
        <v>0</v>
      </c>
      <c r="N526" s="29">
        <v>0</v>
      </c>
      <c r="O526" s="29">
        <v>0</v>
      </c>
      <c r="P526" s="29">
        <v>0</v>
      </c>
      <c r="Q526" s="391" t="s">
        <v>113</v>
      </c>
      <c r="R526" s="391"/>
      <c r="S526" s="391"/>
      <c r="T526" s="391"/>
      <c r="U526" s="391"/>
      <c r="V526" s="391"/>
      <c r="W526" s="391"/>
      <c r="X526" s="391"/>
      <c r="Y526" s="391"/>
      <c r="Z526" s="391"/>
      <c r="AA526" s="391"/>
    </row>
    <row r="527" spans="2:27" ht="18" outlineLevel="1" x14ac:dyDescent="0.25">
      <c r="B527" s="2">
        <v>0</v>
      </c>
      <c r="C527" s="2">
        <v>0</v>
      </c>
      <c r="D527" s="2">
        <v>0</v>
      </c>
      <c r="E527" s="27"/>
      <c r="F527" s="27"/>
      <c r="G527" s="27"/>
      <c r="H527" s="27"/>
      <c r="I527" s="27"/>
      <c r="J527" s="27"/>
      <c r="K527" s="27"/>
      <c r="L527" s="27"/>
      <c r="M527" s="27"/>
      <c r="N527" s="29"/>
      <c r="O527" s="29"/>
      <c r="P527" s="29"/>
      <c r="Q527" s="391" t="s">
        <v>113</v>
      </c>
      <c r="R527" s="391"/>
      <c r="S527" s="391"/>
      <c r="T527" s="391"/>
      <c r="U527" s="391"/>
      <c r="V527" s="391"/>
      <c r="W527" s="391"/>
      <c r="X527" s="391"/>
      <c r="Y527" s="391"/>
      <c r="Z527" s="391"/>
      <c r="AA527" s="391"/>
    </row>
    <row r="528" spans="2:27" ht="18" outlineLevel="1" x14ac:dyDescent="0.25">
      <c r="B528" s="2">
        <v>0</v>
      </c>
      <c r="C528" s="2">
        <v>0</v>
      </c>
      <c r="D528" s="2">
        <v>0</v>
      </c>
      <c r="E528" s="27"/>
      <c r="F528" s="27"/>
      <c r="G528" s="27"/>
      <c r="H528" s="27"/>
      <c r="I528" s="27"/>
      <c r="J528" s="27"/>
      <c r="K528" s="27"/>
      <c r="L528" s="27"/>
      <c r="M528" s="27"/>
      <c r="N528" s="29"/>
      <c r="O528" s="29"/>
      <c r="P528" s="29"/>
      <c r="Q528" s="391" t="s">
        <v>113</v>
      </c>
      <c r="R528" s="391"/>
      <c r="S528" s="391"/>
      <c r="T528" s="391"/>
      <c r="U528" s="391"/>
      <c r="V528" s="391"/>
      <c r="W528" s="391"/>
      <c r="X528" s="391"/>
      <c r="Y528" s="391"/>
      <c r="Z528" s="391"/>
      <c r="AA528" s="391"/>
    </row>
    <row r="529" spans="2:31" ht="18" outlineLevel="1" x14ac:dyDescent="0.25">
      <c r="B529" s="2">
        <v>0</v>
      </c>
      <c r="C529" s="2">
        <f>[3]Sum!D589</f>
        <v>0</v>
      </c>
      <c r="D529" s="2">
        <f>[3]Sum!E589</f>
        <v>0</v>
      </c>
      <c r="E529" s="27"/>
      <c r="F529" s="27"/>
      <c r="G529" s="27"/>
      <c r="H529" s="27"/>
      <c r="I529" s="27"/>
      <c r="J529" s="27"/>
      <c r="K529" s="27"/>
      <c r="L529" s="27"/>
      <c r="M529" s="27"/>
      <c r="N529" s="29"/>
      <c r="O529" s="29"/>
      <c r="P529" s="29"/>
      <c r="Q529" s="391" t="s">
        <v>113</v>
      </c>
      <c r="R529" s="391"/>
      <c r="S529" s="391"/>
      <c r="T529" s="391"/>
      <c r="U529" s="391"/>
      <c r="V529" s="391"/>
      <c r="W529" s="391"/>
      <c r="X529" s="391"/>
      <c r="Y529" s="391"/>
      <c r="Z529" s="391"/>
      <c r="AA529" s="391"/>
    </row>
    <row r="530" spans="2:31" ht="21" outlineLevel="1" x14ac:dyDescent="0.45">
      <c r="B530" s="392"/>
      <c r="C530" s="393"/>
      <c r="D530" s="393"/>
      <c r="E530" s="393"/>
      <c r="F530" s="393"/>
      <c r="G530" s="394"/>
      <c r="H530" s="30" t="s">
        <v>94</v>
      </c>
      <c r="I530" s="30">
        <f>SUM(I525:I529)</f>
        <v>0</v>
      </c>
      <c r="J530" s="30">
        <f>SUM(J525:J529)</f>
        <v>0</v>
      </c>
      <c r="K530" s="30"/>
      <c r="L530" s="30"/>
      <c r="M530" s="30">
        <f>SUM(M525:M529)</f>
        <v>0</v>
      </c>
      <c r="N530" s="31">
        <f>SUM(N525:N529)</f>
        <v>0</v>
      </c>
      <c r="O530" s="31">
        <f>SUM(O525:O529)</f>
        <v>0</v>
      </c>
      <c r="P530" s="31">
        <f>SUM(P525:P529)</f>
        <v>0</v>
      </c>
      <c r="Q530" s="392"/>
      <c r="R530" s="393"/>
      <c r="S530" s="393"/>
      <c r="T530" s="393"/>
      <c r="U530" s="393"/>
      <c r="V530" s="393"/>
      <c r="W530" s="393"/>
      <c r="X530" s="393"/>
      <c r="Y530" s="393"/>
      <c r="Z530" s="393"/>
      <c r="AA530" s="394"/>
    </row>
    <row r="537" spans="2:31" ht="26.25" x14ac:dyDescent="0.25">
      <c r="B537" s="395" t="s">
        <v>115</v>
      </c>
      <c r="C537" s="395"/>
      <c r="D537" s="395"/>
      <c r="E537" s="395"/>
      <c r="F537" s="395"/>
      <c r="G537" s="395"/>
      <c r="H537" s="395"/>
      <c r="I537" s="395"/>
      <c r="J537" s="395"/>
      <c r="K537" s="395"/>
      <c r="L537" s="395"/>
      <c r="M537" s="395"/>
      <c r="N537" s="395"/>
      <c r="O537" s="395"/>
      <c r="P537" s="395"/>
      <c r="Q537" s="395"/>
      <c r="R537" s="395"/>
      <c r="S537" s="395"/>
      <c r="T537" s="395"/>
      <c r="U537" s="395"/>
      <c r="V537" s="395"/>
      <c r="W537" s="395"/>
      <c r="X537" s="395"/>
      <c r="Y537" s="395"/>
      <c r="Z537" s="395"/>
      <c r="AA537" s="395"/>
      <c r="AB537" s="395"/>
      <c r="AC537" s="395"/>
      <c r="AD537" s="395"/>
      <c r="AE537" s="395"/>
    </row>
    <row r="538" spans="2:31" ht="44.25" customHeight="1" x14ac:dyDescent="0.25">
      <c r="B538" s="20" t="s">
        <v>116</v>
      </c>
      <c r="C538" s="20" t="s">
        <v>117</v>
      </c>
      <c r="D538" s="20" t="s">
        <v>118</v>
      </c>
      <c r="E538" s="20" t="s">
        <v>82</v>
      </c>
      <c r="F538" s="20" t="s">
        <v>119</v>
      </c>
      <c r="G538" s="20" t="s">
        <v>108</v>
      </c>
      <c r="H538" s="20" t="s">
        <v>109</v>
      </c>
      <c r="I538" s="20" t="s">
        <v>120</v>
      </c>
      <c r="J538" s="20" t="s">
        <v>111</v>
      </c>
      <c r="K538" s="20" t="s">
        <v>112</v>
      </c>
      <c r="L538" s="20" t="s">
        <v>121</v>
      </c>
      <c r="M538" s="20" t="s">
        <v>122</v>
      </c>
      <c r="N538" s="396" t="s">
        <v>123</v>
      </c>
      <c r="O538" s="396"/>
      <c r="P538" s="396" t="s">
        <v>124</v>
      </c>
      <c r="Q538" s="396"/>
      <c r="R538" s="396" t="s">
        <v>125</v>
      </c>
      <c r="S538" s="396"/>
      <c r="T538" s="396" t="s">
        <v>126</v>
      </c>
      <c r="U538" s="396"/>
      <c r="V538" s="396"/>
      <c r="W538" s="20" t="s">
        <v>127</v>
      </c>
      <c r="X538" s="20" t="s">
        <v>128</v>
      </c>
      <c r="Y538" s="396" t="s">
        <v>129</v>
      </c>
      <c r="Z538" s="396"/>
      <c r="AA538" s="21" t="s">
        <v>130</v>
      </c>
      <c r="AB538" s="387" t="s">
        <v>131</v>
      </c>
      <c r="AC538" s="387"/>
      <c r="AD538" s="387" t="s">
        <v>132</v>
      </c>
      <c r="AE538" s="387"/>
    </row>
    <row r="539" spans="2:31" x14ac:dyDescent="0.25"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389"/>
      <c r="O539" s="389"/>
      <c r="P539" s="389"/>
      <c r="Q539" s="389"/>
      <c r="R539" s="389"/>
      <c r="S539" s="389"/>
      <c r="T539" s="389"/>
      <c r="U539" s="389"/>
      <c r="V539" s="389"/>
      <c r="W539" s="22"/>
      <c r="X539" s="22"/>
      <c r="Y539" s="390"/>
      <c r="Z539" s="390"/>
      <c r="AA539" s="23"/>
      <c r="AB539" s="388"/>
      <c r="AC539" s="388"/>
      <c r="AD539" s="388"/>
      <c r="AE539" s="388"/>
    </row>
    <row r="540" spans="2:31" x14ac:dyDescent="0.25"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389"/>
      <c r="O540" s="389"/>
      <c r="P540" s="389"/>
      <c r="Q540" s="389"/>
      <c r="R540" s="389"/>
      <c r="S540" s="389"/>
      <c r="T540" s="389"/>
      <c r="U540" s="389"/>
      <c r="V540" s="389"/>
      <c r="W540" s="22"/>
      <c r="X540" s="22"/>
      <c r="Y540" s="390"/>
      <c r="Z540" s="390"/>
      <c r="AA540" s="23"/>
      <c r="AB540" s="388"/>
      <c r="AC540" s="388"/>
      <c r="AD540" s="388"/>
      <c r="AE540" s="388"/>
    </row>
    <row r="541" spans="2:31" x14ac:dyDescent="0.25"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389"/>
      <c r="O541" s="389"/>
      <c r="P541" s="389"/>
      <c r="Q541" s="389"/>
      <c r="R541" s="389"/>
      <c r="S541" s="389"/>
      <c r="T541" s="389"/>
      <c r="U541" s="389"/>
      <c r="V541" s="389"/>
      <c r="W541" s="22"/>
      <c r="X541" s="22"/>
      <c r="Y541" s="390"/>
      <c r="Z541" s="390"/>
      <c r="AA541" s="23"/>
      <c r="AB541" s="388"/>
      <c r="AC541" s="388"/>
      <c r="AD541" s="388"/>
      <c r="AE541" s="388"/>
    </row>
    <row r="542" spans="2:31" x14ac:dyDescent="0.25"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389"/>
      <c r="O542" s="389"/>
      <c r="P542" s="389"/>
      <c r="Q542" s="389"/>
      <c r="R542" s="389"/>
      <c r="S542" s="389"/>
      <c r="T542" s="389"/>
      <c r="U542" s="389"/>
      <c r="V542" s="389"/>
      <c r="W542" s="22"/>
      <c r="X542" s="22"/>
      <c r="Y542" s="390"/>
      <c r="Z542" s="390"/>
      <c r="AA542" s="23"/>
      <c r="AB542" s="388"/>
      <c r="AC542" s="388"/>
      <c r="AD542" s="388"/>
      <c r="AE542" s="388"/>
    </row>
    <row r="543" spans="2:31" x14ac:dyDescent="0.25"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389"/>
      <c r="O543" s="389"/>
      <c r="P543" s="389"/>
      <c r="Q543" s="389"/>
      <c r="R543" s="389"/>
      <c r="S543" s="389"/>
      <c r="T543" s="389"/>
      <c r="U543" s="389"/>
      <c r="V543" s="389"/>
      <c r="W543" s="22"/>
      <c r="X543" s="22"/>
      <c r="Y543" s="390"/>
      <c r="Z543" s="390"/>
      <c r="AA543" s="23"/>
      <c r="AB543" s="388"/>
      <c r="AC543" s="388"/>
      <c r="AD543" s="388"/>
      <c r="AE543" s="388"/>
    </row>
    <row r="544" spans="2:31" ht="21" x14ac:dyDescent="0.25">
      <c r="B544" s="23"/>
      <c r="C544" s="23"/>
      <c r="D544" s="23"/>
      <c r="E544" s="23"/>
      <c r="F544" s="23"/>
      <c r="G544" s="21" t="s">
        <v>133</v>
      </c>
      <c r="H544" s="21">
        <f>SUM(H539:H543)</f>
        <v>0</v>
      </c>
      <c r="I544" s="21"/>
      <c r="J544" s="21"/>
      <c r="K544" s="21"/>
      <c r="L544" s="21">
        <f t="shared" ref="L544:AB544" si="86">SUM(L539:L543)</f>
        <v>0</v>
      </c>
      <c r="M544" s="21">
        <f t="shared" si="86"/>
        <v>0</v>
      </c>
      <c r="N544" s="387">
        <f>SUM(N539:O543)</f>
        <v>0</v>
      </c>
      <c r="O544" s="387"/>
      <c r="P544" s="387">
        <f>SUM(P539:Q543)</f>
        <v>0</v>
      </c>
      <c r="Q544" s="387"/>
      <c r="R544" s="387">
        <f>SUM(R539:S543)</f>
        <v>0</v>
      </c>
      <c r="S544" s="387"/>
      <c r="T544" s="387">
        <f>SUM(T539:U543)</f>
        <v>0</v>
      </c>
      <c r="U544" s="387"/>
      <c r="V544" s="387"/>
      <c r="W544" s="21">
        <f t="shared" si="86"/>
        <v>0</v>
      </c>
      <c r="X544" s="21">
        <f t="shared" si="86"/>
        <v>0</v>
      </c>
      <c r="Y544" s="387">
        <f t="shared" si="86"/>
        <v>0</v>
      </c>
      <c r="Z544" s="387"/>
      <c r="AA544" s="21">
        <f>SUM(AA539:AA543)</f>
        <v>0</v>
      </c>
      <c r="AB544" s="387">
        <f t="shared" si="86"/>
        <v>0</v>
      </c>
      <c r="AC544" s="387"/>
      <c r="AD544" s="382"/>
      <c r="AE544" s="382"/>
    </row>
    <row r="545" spans="2:29" ht="21" x14ac:dyDescent="0.25"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</row>
    <row r="548" spans="2:29" ht="15.75" thickBot="1" x14ac:dyDescent="0.3"/>
    <row r="549" spans="2:29" ht="15.75" thickBot="1" x14ac:dyDescent="0.3">
      <c r="B549" s="383" t="s">
        <v>40</v>
      </c>
      <c r="C549" s="383"/>
      <c r="D549" s="383"/>
    </row>
    <row r="550" spans="2:29" ht="15.75" thickBot="1" x14ac:dyDescent="0.3">
      <c r="B550" s="383"/>
      <c r="C550" s="383"/>
      <c r="D550" s="383"/>
    </row>
    <row r="551" spans="2:29" ht="15.75" thickBot="1" x14ac:dyDescent="0.3">
      <c r="B551" s="383"/>
      <c r="C551" s="383"/>
      <c r="D551" s="383"/>
    </row>
    <row r="552" spans="2:29" ht="26.25" x14ac:dyDescent="0.65">
      <c r="B552" s="384" t="s">
        <v>140</v>
      </c>
      <c r="C552" s="384"/>
      <c r="D552" s="384"/>
      <c r="E552" s="385"/>
      <c r="F552" s="385"/>
      <c r="G552" s="385"/>
      <c r="H552" s="385"/>
      <c r="I552" s="385"/>
      <c r="J552" s="385"/>
      <c r="K552" s="385"/>
      <c r="L552" s="385"/>
      <c r="M552" s="385"/>
      <c r="N552" s="385"/>
      <c r="O552" s="385"/>
      <c r="P552" s="385"/>
      <c r="Q552" s="385"/>
      <c r="R552" s="385"/>
      <c r="S552" s="385"/>
      <c r="T552" s="385"/>
      <c r="U552" s="385"/>
      <c r="V552" s="385"/>
      <c r="W552" s="385"/>
      <c r="X552" s="385"/>
    </row>
    <row r="553" spans="2:29" ht="24" x14ac:dyDescent="0.25">
      <c r="B553" s="8" t="s">
        <v>3</v>
      </c>
      <c r="C553" s="8" t="s">
        <v>81</v>
      </c>
      <c r="D553" s="8" t="s">
        <v>60</v>
      </c>
      <c r="E553" s="9" t="s">
        <v>106</v>
      </c>
      <c r="F553" s="8" t="s">
        <v>82</v>
      </c>
      <c r="G553" s="9" t="s">
        <v>134</v>
      </c>
      <c r="H553" s="9" t="s">
        <v>135</v>
      </c>
      <c r="I553" s="9" t="s">
        <v>136</v>
      </c>
      <c r="J553" s="9" t="s">
        <v>110</v>
      </c>
      <c r="K553" s="9" t="s">
        <v>137</v>
      </c>
      <c r="L553" s="9" t="s">
        <v>138</v>
      </c>
      <c r="M553" s="9" t="s">
        <v>86</v>
      </c>
      <c r="N553" s="381" t="s">
        <v>139</v>
      </c>
      <c r="O553" s="381"/>
      <c r="P553" s="381" t="s">
        <v>88</v>
      </c>
      <c r="Q553" s="381"/>
      <c r="R553" s="381"/>
      <c r="S553" s="386" t="s">
        <v>89</v>
      </c>
      <c r="T553" s="386"/>
      <c r="U553" s="386"/>
      <c r="V553" s="386"/>
      <c r="W553" s="386"/>
      <c r="X553" s="386"/>
    </row>
    <row r="554" spans="2:29" ht="24" x14ac:dyDescent="0.25">
      <c r="B554" s="8">
        <v>0</v>
      </c>
      <c r="C554" s="8">
        <v>0</v>
      </c>
      <c r="D554" s="8">
        <v>0</v>
      </c>
      <c r="E554" s="10">
        <v>0</v>
      </c>
      <c r="F554" s="10">
        <v>0</v>
      </c>
      <c r="G554" s="10">
        <v>0</v>
      </c>
      <c r="H554" s="10">
        <v>0</v>
      </c>
      <c r="I554" s="10">
        <v>0</v>
      </c>
      <c r="J554" s="10">
        <v>0</v>
      </c>
      <c r="K554" s="10">
        <v>0</v>
      </c>
      <c r="L554" s="10">
        <v>0</v>
      </c>
      <c r="M554" s="10">
        <v>0</v>
      </c>
      <c r="N554" s="378">
        <v>0</v>
      </c>
      <c r="O554" s="379"/>
      <c r="P554" s="378"/>
      <c r="Q554" s="380"/>
      <c r="R554" s="379"/>
      <c r="S554" s="378">
        <v>0</v>
      </c>
      <c r="T554" s="380"/>
      <c r="U554" s="380"/>
      <c r="V554" s="380"/>
      <c r="W554" s="380"/>
      <c r="X554" s="379"/>
    </row>
    <row r="555" spans="2:29" ht="24" x14ac:dyDescent="0.25">
      <c r="B555" s="8">
        <v>0</v>
      </c>
      <c r="C555" s="8">
        <v>0</v>
      </c>
      <c r="D555" s="8">
        <v>0</v>
      </c>
      <c r="E555" s="10">
        <v>0</v>
      </c>
      <c r="F555" s="10">
        <v>0</v>
      </c>
      <c r="G555" s="10">
        <v>0</v>
      </c>
      <c r="H555" s="10">
        <v>0</v>
      </c>
      <c r="I555" s="10">
        <v>0</v>
      </c>
      <c r="J555" s="10">
        <v>0</v>
      </c>
      <c r="K555" s="10">
        <v>0</v>
      </c>
      <c r="L555" s="10">
        <v>0</v>
      </c>
      <c r="M555" s="10">
        <v>0</v>
      </c>
      <c r="N555" s="378">
        <v>0</v>
      </c>
      <c r="O555" s="379"/>
      <c r="P555" s="378"/>
      <c r="Q555" s="380"/>
      <c r="R555" s="379"/>
      <c r="S555" s="378">
        <v>1</v>
      </c>
      <c r="T555" s="380"/>
      <c r="U555" s="380"/>
      <c r="V555" s="380"/>
      <c r="W555" s="380"/>
      <c r="X555" s="379"/>
    </row>
    <row r="556" spans="2:29" ht="24" x14ac:dyDescent="0.25">
      <c r="B556" s="8">
        <v>0</v>
      </c>
      <c r="C556" s="8">
        <v>0</v>
      </c>
      <c r="D556" s="8">
        <v>0</v>
      </c>
      <c r="E556" s="10">
        <v>0</v>
      </c>
      <c r="F556" s="10">
        <v>0</v>
      </c>
      <c r="G556" s="10">
        <v>0</v>
      </c>
      <c r="H556" s="10">
        <v>0</v>
      </c>
      <c r="I556" s="10">
        <v>0</v>
      </c>
      <c r="J556" s="10">
        <v>0</v>
      </c>
      <c r="K556" s="10">
        <v>0</v>
      </c>
      <c r="L556" s="10">
        <v>0</v>
      </c>
      <c r="M556" s="10">
        <v>0</v>
      </c>
      <c r="N556" s="378">
        <v>0</v>
      </c>
      <c r="O556" s="379"/>
      <c r="P556" s="378"/>
      <c r="Q556" s="380"/>
      <c r="R556" s="379"/>
      <c r="S556" s="378">
        <v>2</v>
      </c>
      <c r="T556" s="380"/>
      <c r="U556" s="380"/>
      <c r="V556" s="380"/>
      <c r="W556" s="380"/>
      <c r="X556" s="379"/>
    </row>
    <row r="557" spans="2:29" ht="24" x14ac:dyDescent="0.25">
      <c r="B557" s="381"/>
      <c r="C557" s="381"/>
      <c r="D557" s="381"/>
      <c r="E557" s="381"/>
      <c r="F557" s="381"/>
      <c r="G557" s="11" t="s">
        <v>133</v>
      </c>
      <c r="H557" s="8">
        <f t="shared" ref="H557:M557" si="87">SUM(H554:H556)</f>
        <v>0</v>
      </c>
      <c r="I557" s="8">
        <f t="shared" si="87"/>
        <v>0</v>
      </c>
      <c r="J557" s="8">
        <f t="shared" si="87"/>
        <v>0</v>
      </c>
      <c r="K557" s="8">
        <f t="shared" si="87"/>
        <v>0</v>
      </c>
      <c r="L557" s="8">
        <f t="shared" si="87"/>
        <v>0</v>
      </c>
      <c r="M557" s="8">
        <f t="shared" si="87"/>
        <v>0</v>
      </c>
      <c r="N557" s="381">
        <f>SUM(N554:O556)</f>
        <v>0</v>
      </c>
      <c r="O557" s="381"/>
      <c r="P557" s="381"/>
      <c r="Q557" s="381"/>
      <c r="R557" s="381"/>
      <c r="S557" s="381"/>
      <c r="T557" s="381"/>
      <c r="U557" s="381"/>
      <c r="V557" s="381"/>
      <c r="W557" s="381"/>
      <c r="X557" s="381"/>
    </row>
    <row r="558" spans="2:29" ht="15.75" thickBot="1" x14ac:dyDescent="0.3"/>
    <row r="559" spans="2:29" ht="15.75" thickBot="1" x14ac:dyDescent="0.3">
      <c r="B559" s="375" t="s">
        <v>39</v>
      </c>
      <c r="C559" s="375"/>
      <c r="D559" s="375"/>
    </row>
    <row r="560" spans="2:29" ht="15.75" thickBot="1" x14ac:dyDescent="0.3">
      <c r="B560" s="375"/>
      <c r="C560" s="375"/>
      <c r="D560" s="375"/>
    </row>
    <row r="561" spans="2:24" ht="15.75" thickBot="1" x14ac:dyDescent="0.3">
      <c r="B561" s="375"/>
      <c r="C561" s="375"/>
      <c r="D561" s="375"/>
    </row>
    <row r="562" spans="2:24" ht="26.25" x14ac:dyDescent="0.65">
      <c r="B562" s="376" t="s">
        <v>140</v>
      </c>
      <c r="C562" s="376"/>
      <c r="D562" s="376"/>
      <c r="E562" s="376"/>
      <c r="F562" s="376"/>
      <c r="G562" s="376"/>
      <c r="H562" s="376"/>
      <c r="I562" s="376"/>
      <c r="J562" s="376"/>
      <c r="K562" s="376"/>
      <c r="L562" s="376"/>
      <c r="M562" s="376"/>
      <c r="N562" s="376"/>
      <c r="O562" s="376"/>
      <c r="P562" s="376"/>
      <c r="Q562" s="376"/>
      <c r="R562" s="376"/>
      <c r="S562" s="376"/>
      <c r="T562" s="376"/>
      <c r="U562" s="376"/>
      <c r="V562" s="376"/>
      <c r="W562" s="376"/>
      <c r="X562" s="376"/>
    </row>
    <row r="563" spans="2:24" ht="24" x14ac:dyDescent="0.25">
      <c r="B563" s="12" t="s">
        <v>3</v>
      </c>
      <c r="C563" s="12" t="s">
        <v>81</v>
      </c>
      <c r="D563" s="12" t="s">
        <v>60</v>
      </c>
      <c r="E563" s="13" t="s">
        <v>106</v>
      </c>
      <c r="F563" s="12" t="s">
        <v>82</v>
      </c>
      <c r="G563" s="13" t="s">
        <v>134</v>
      </c>
      <c r="H563" s="13" t="s">
        <v>135</v>
      </c>
      <c r="I563" s="13" t="s">
        <v>136</v>
      </c>
      <c r="J563" s="13" t="s">
        <v>110</v>
      </c>
      <c r="K563" s="13" t="s">
        <v>137</v>
      </c>
      <c r="L563" s="13" t="s">
        <v>138</v>
      </c>
      <c r="M563" s="13" t="s">
        <v>86</v>
      </c>
      <c r="N563" s="368" t="s">
        <v>139</v>
      </c>
      <c r="O563" s="368"/>
      <c r="P563" s="368" t="s">
        <v>88</v>
      </c>
      <c r="Q563" s="368"/>
      <c r="R563" s="368"/>
      <c r="S563" s="377" t="s">
        <v>89</v>
      </c>
      <c r="T563" s="377"/>
      <c r="U563" s="377"/>
      <c r="V563" s="377"/>
      <c r="W563" s="377"/>
      <c r="X563" s="377"/>
    </row>
    <row r="564" spans="2:24" ht="24" x14ac:dyDescent="0.25">
      <c r="B564" s="12">
        <v>0</v>
      </c>
      <c r="C564" s="12">
        <v>0</v>
      </c>
      <c r="D564" s="12">
        <v>0</v>
      </c>
      <c r="E564" s="14">
        <v>0</v>
      </c>
      <c r="F564" s="14">
        <v>0</v>
      </c>
      <c r="G564" s="14">
        <v>0</v>
      </c>
      <c r="H564" s="14">
        <v>0</v>
      </c>
      <c r="I564" s="14">
        <v>0</v>
      </c>
      <c r="J564" s="14">
        <v>0</v>
      </c>
      <c r="K564" s="14">
        <v>0</v>
      </c>
      <c r="L564" s="14">
        <v>0</v>
      </c>
      <c r="M564" s="14">
        <v>0</v>
      </c>
      <c r="N564" s="372">
        <v>0</v>
      </c>
      <c r="O564" s="373"/>
      <c r="P564" s="372"/>
      <c r="Q564" s="374"/>
      <c r="R564" s="373"/>
      <c r="S564" s="372">
        <v>0</v>
      </c>
      <c r="T564" s="374"/>
      <c r="U564" s="374"/>
      <c r="V564" s="374"/>
      <c r="W564" s="374"/>
      <c r="X564" s="373"/>
    </row>
    <row r="565" spans="2:24" ht="24" x14ac:dyDescent="0.25">
      <c r="B565" s="12">
        <v>0</v>
      </c>
      <c r="C565" s="12">
        <v>0</v>
      </c>
      <c r="D565" s="12">
        <v>0</v>
      </c>
      <c r="E565" s="14">
        <v>0</v>
      </c>
      <c r="F565" s="14">
        <v>0</v>
      </c>
      <c r="G565" s="14">
        <v>0</v>
      </c>
      <c r="H565" s="14">
        <v>0</v>
      </c>
      <c r="I565" s="14">
        <v>0</v>
      </c>
      <c r="J565" s="14">
        <v>0</v>
      </c>
      <c r="K565" s="14">
        <v>0</v>
      </c>
      <c r="L565" s="14">
        <v>0</v>
      </c>
      <c r="M565" s="14">
        <v>0</v>
      </c>
      <c r="N565" s="372">
        <v>0</v>
      </c>
      <c r="O565" s="373"/>
      <c r="P565" s="372"/>
      <c r="Q565" s="374"/>
      <c r="R565" s="373"/>
      <c r="S565" s="372">
        <v>1</v>
      </c>
      <c r="T565" s="374"/>
      <c r="U565" s="374"/>
      <c r="V565" s="374"/>
      <c r="W565" s="374"/>
      <c r="X565" s="373"/>
    </row>
    <row r="566" spans="2:24" ht="24" x14ac:dyDescent="0.25">
      <c r="B566" s="12">
        <v>0</v>
      </c>
      <c r="C566" s="12">
        <v>0</v>
      </c>
      <c r="D566" s="12">
        <v>0</v>
      </c>
      <c r="E566" s="14">
        <v>0</v>
      </c>
      <c r="F566" s="14">
        <v>0</v>
      </c>
      <c r="G566" s="14">
        <v>0</v>
      </c>
      <c r="H566" s="14">
        <v>0</v>
      </c>
      <c r="I566" s="14">
        <v>0</v>
      </c>
      <c r="J566" s="14">
        <v>0</v>
      </c>
      <c r="K566" s="14">
        <v>0</v>
      </c>
      <c r="L566" s="14">
        <v>0</v>
      </c>
      <c r="M566" s="14">
        <v>0</v>
      </c>
      <c r="N566" s="372">
        <v>0</v>
      </c>
      <c r="O566" s="373"/>
      <c r="P566" s="372"/>
      <c r="Q566" s="374"/>
      <c r="R566" s="373"/>
      <c r="S566" s="372">
        <v>2</v>
      </c>
      <c r="T566" s="374"/>
      <c r="U566" s="374"/>
      <c r="V566" s="374"/>
      <c r="W566" s="374"/>
      <c r="X566" s="373"/>
    </row>
    <row r="567" spans="2:24" ht="24" x14ac:dyDescent="0.25">
      <c r="B567" s="368"/>
      <c r="C567" s="368"/>
      <c r="D567" s="368"/>
      <c r="E567" s="368"/>
      <c r="F567" s="368"/>
      <c r="G567" s="15" t="s">
        <v>133</v>
      </c>
      <c r="H567" s="12">
        <f t="shared" ref="H567:M567" si="88">SUM(H564:H566)</f>
        <v>0</v>
      </c>
      <c r="I567" s="12">
        <f t="shared" si="88"/>
        <v>0</v>
      </c>
      <c r="J567" s="12">
        <f t="shared" si="88"/>
        <v>0</v>
      </c>
      <c r="K567" s="12">
        <f t="shared" si="88"/>
        <v>0</v>
      </c>
      <c r="L567" s="12">
        <f t="shared" si="88"/>
        <v>0</v>
      </c>
      <c r="M567" s="12">
        <f t="shared" si="88"/>
        <v>0</v>
      </c>
      <c r="N567" s="368">
        <f>SUM(N564:O566)</f>
        <v>0</v>
      </c>
      <c r="O567" s="368"/>
      <c r="P567" s="368"/>
      <c r="Q567" s="368"/>
      <c r="R567" s="368"/>
      <c r="S567" s="368"/>
      <c r="T567" s="368"/>
      <c r="U567" s="368"/>
      <c r="V567" s="368"/>
      <c r="W567" s="368"/>
      <c r="X567" s="368"/>
    </row>
    <row r="568" spans="2:24" ht="15.75" thickBot="1" x14ac:dyDescent="0.3"/>
    <row r="569" spans="2:24" ht="15.75" outlineLevel="1" thickBot="1" x14ac:dyDescent="0.3">
      <c r="B569" s="369" t="s">
        <v>41</v>
      </c>
      <c r="C569" s="369"/>
      <c r="D569" s="369"/>
    </row>
    <row r="570" spans="2:24" ht="15.75" outlineLevel="1" thickBot="1" x14ac:dyDescent="0.3">
      <c r="B570" s="369"/>
      <c r="C570" s="369"/>
      <c r="D570" s="369"/>
    </row>
    <row r="571" spans="2:24" ht="15.75" outlineLevel="1" thickBot="1" x14ac:dyDescent="0.3">
      <c r="B571" s="369"/>
      <c r="C571" s="369"/>
      <c r="D571" s="369"/>
    </row>
    <row r="572" spans="2:24" ht="26.25" customHeight="1" outlineLevel="1" x14ac:dyDescent="0.65">
      <c r="B572" s="370" t="s">
        <v>140</v>
      </c>
      <c r="C572" s="370"/>
      <c r="D572" s="370"/>
      <c r="E572" s="370"/>
      <c r="F572" s="370"/>
      <c r="G572" s="370"/>
      <c r="H572" s="370"/>
      <c r="I572" s="370"/>
      <c r="J572" s="370"/>
      <c r="K572" s="370"/>
      <c r="L572" s="370"/>
      <c r="M572" s="370"/>
      <c r="N572" s="370"/>
      <c r="O572" s="370"/>
      <c r="P572" s="370"/>
      <c r="Q572" s="370"/>
      <c r="R572" s="370"/>
      <c r="S572" s="370"/>
      <c r="T572" s="370"/>
      <c r="U572" s="370"/>
      <c r="V572" s="370"/>
      <c r="W572" s="370"/>
    </row>
    <row r="573" spans="2:24" ht="24" outlineLevel="1" x14ac:dyDescent="0.25">
      <c r="B573" s="16" t="s">
        <v>3</v>
      </c>
      <c r="C573" s="16" t="s">
        <v>81</v>
      </c>
      <c r="D573" s="16" t="s">
        <v>60</v>
      </c>
      <c r="E573" s="17" t="s">
        <v>106</v>
      </c>
      <c r="F573" s="16" t="s">
        <v>82</v>
      </c>
      <c r="G573" s="17" t="s">
        <v>134</v>
      </c>
      <c r="H573" s="17" t="s">
        <v>135</v>
      </c>
      <c r="I573" s="17" t="s">
        <v>136</v>
      </c>
      <c r="J573" s="17" t="s">
        <v>110</v>
      </c>
      <c r="K573" s="17" t="s">
        <v>137</v>
      </c>
      <c r="L573" s="17" t="s">
        <v>138</v>
      </c>
      <c r="M573" s="17" t="s">
        <v>86</v>
      </c>
      <c r="N573" s="367" t="s">
        <v>139</v>
      </c>
      <c r="O573" s="367"/>
      <c r="P573" s="367" t="s">
        <v>88</v>
      </c>
      <c r="Q573" s="367"/>
      <c r="R573" s="367"/>
      <c r="S573" s="371" t="s">
        <v>89</v>
      </c>
      <c r="T573" s="371"/>
      <c r="U573" s="371"/>
      <c r="V573" s="371"/>
      <c r="W573" s="371"/>
    </row>
    <row r="574" spans="2:24" ht="24" outlineLevel="1" x14ac:dyDescent="0.25">
      <c r="B574" s="16">
        <v>0</v>
      </c>
      <c r="C574" s="16">
        <v>0</v>
      </c>
      <c r="D574" s="16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  <c r="N574" s="364">
        <v>0</v>
      </c>
      <c r="O574" s="365"/>
      <c r="P574" s="364"/>
      <c r="Q574" s="366"/>
      <c r="R574" s="365"/>
      <c r="S574" s="364">
        <v>0</v>
      </c>
      <c r="T574" s="366"/>
      <c r="U574" s="366"/>
      <c r="V574" s="366"/>
      <c r="W574" s="365"/>
    </row>
    <row r="575" spans="2:24" ht="24" outlineLevel="1" x14ac:dyDescent="0.25">
      <c r="B575" s="16">
        <v>0</v>
      </c>
      <c r="C575" s="16">
        <v>0</v>
      </c>
      <c r="D575" s="16">
        <v>0</v>
      </c>
      <c r="E575" s="18">
        <v>0</v>
      </c>
      <c r="F575" s="18">
        <v>0</v>
      </c>
      <c r="G575" s="18">
        <v>0</v>
      </c>
      <c r="H575" s="18">
        <v>0</v>
      </c>
      <c r="I575" s="18">
        <v>0</v>
      </c>
      <c r="J575" s="18">
        <v>0</v>
      </c>
      <c r="K575" s="18">
        <v>0</v>
      </c>
      <c r="L575" s="18">
        <v>0</v>
      </c>
      <c r="M575" s="18">
        <v>0</v>
      </c>
      <c r="N575" s="364">
        <v>0</v>
      </c>
      <c r="O575" s="365"/>
      <c r="P575" s="364"/>
      <c r="Q575" s="366"/>
      <c r="R575" s="365"/>
      <c r="S575" s="364">
        <v>1</v>
      </c>
      <c r="T575" s="366"/>
      <c r="U575" s="366"/>
      <c r="V575" s="366"/>
      <c r="W575" s="365"/>
    </row>
    <row r="576" spans="2:24" ht="24" outlineLevel="1" x14ac:dyDescent="0.25">
      <c r="B576" s="16">
        <v>0</v>
      </c>
      <c r="C576" s="16">
        <v>0</v>
      </c>
      <c r="D576" s="16">
        <v>0</v>
      </c>
      <c r="E576" s="18">
        <v>0</v>
      </c>
      <c r="F576" s="18">
        <v>0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18">
        <v>0</v>
      </c>
      <c r="M576" s="18">
        <v>0</v>
      </c>
      <c r="N576" s="364">
        <v>0</v>
      </c>
      <c r="O576" s="365"/>
      <c r="P576" s="364"/>
      <c r="Q576" s="366"/>
      <c r="R576" s="365"/>
      <c r="S576" s="364">
        <v>2</v>
      </c>
      <c r="T576" s="366"/>
      <c r="U576" s="366"/>
      <c r="V576" s="366"/>
      <c r="W576" s="365"/>
    </row>
    <row r="577" spans="2:23" ht="24" outlineLevel="1" x14ac:dyDescent="0.25">
      <c r="B577" s="367"/>
      <c r="C577" s="367"/>
      <c r="D577" s="367"/>
      <c r="E577" s="367"/>
      <c r="F577" s="367"/>
      <c r="G577" s="19" t="s">
        <v>133</v>
      </c>
      <c r="H577" s="16">
        <f t="shared" ref="H577:M577" si="89">SUM(H574:H576)</f>
        <v>0</v>
      </c>
      <c r="I577" s="16">
        <f t="shared" si="89"/>
        <v>0</v>
      </c>
      <c r="J577" s="16">
        <f t="shared" si="89"/>
        <v>0</v>
      </c>
      <c r="K577" s="16">
        <f t="shared" si="89"/>
        <v>0</v>
      </c>
      <c r="L577" s="16">
        <f t="shared" si="89"/>
        <v>0</v>
      </c>
      <c r="M577" s="16">
        <f t="shared" si="89"/>
        <v>0</v>
      </c>
      <c r="N577" s="367">
        <f>SUM(N574:O576)</f>
        <v>0</v>
      </c>
      <c r="O577" s="367"/>
      <c r="P577" s="367"/>
      <c r="Q577" s="367"/>
      <c r="R577" s="367"/>
      <c r="S577" s="367"/>
      <c r="T577" s="367"/>
      <c r="U577" s="367"/>
      <c r="V577" s="367"/>
      <c r="W577" s="367"/>
    </row>
  </sheetData>
  <mergeCells count="852">
    <mergeCell ref="B1:F3"/>
    <mergeCell ref="B4:AE5"/>
    <mergeCell ref="B6:AE6"/>
    <mergeCell ref="B7:B9"/>
    <mergeCell ref="C7:C9"/>
    <mergeCell ref="D7:E9"/>
    <mergeCell ref="F7:F9"/>
    <mergeCell ref="G7:G9"/>
    <mergeCell ref="H7:H9"/>
    <mergeCell ref="I7:I9"/>
    <mergeCell ref="X7:Y8"/>
    <mergeCell ref="Z7:AA8"/>
    <mergeCell ref="AB7:AB9"/>
    <mergeCell ref="AC7:AC9"/>
    <mergeCell ref="AD7:AE9"/>
    <mergeCell ref="O8:P8"/>
    <mergeCell ref="Q8:R8"/>
    <mergeCell ref="O9:P9"/>
    <mergeCell ref="Q9:R9"/>
    <mergeCell ref="J7:J9"/>
    <mergeCell ref="K7:K9"/>
    <mergeCell ref="O7:R7"/>
    <mergeCell ref="S7:V8"/>
    <mergeCell ref="W7:W9"/>
    <mergeCell ref="D12:E12"/>
    <mergeCell ref="O12:P12"/>
    <mergeCell ref="Q12:R12"/>
    <mergeCell ref="AD12:AE12"/>
    <mergeCell ref="D13:E13"/>
    <mergeCell ref="O13:P13"/>
    <mergeCell ref="Q13:R13"/>
    <mergeCell ref="AD13:AE13"/>
    <mergeCell ref="D10:E10"/>
    <mergeCell ref="O10:P10"/>
    <mergeCell ref="Q10:R10"/>
    <mergeCell ref="AD10:AE10"/>
    <mergeCell ref="D11:E11"/>
    <mergeCell ref="O11:P11"/>
    <mergeCell ref="Q11:R11"/>
    <mergeCell ref="AD11:AE11"/>
    <mergeCell ref="M7:M9"/>
    <mergeCell ref="N7:N37"/>
    <mergeCell ref="L7:L9"/>
    <mergeCell ref="D14:E14"/>
    <mergeCell ref="O14:P14"/>
    <mergeCell ref="Q14:R14"/>
    <mergeCell ref="AD14:AE14"/>
    <mergeCell ref="D15:E15"/>
    <mergeCell ref="O15:P15"/>
    <mergeCell ref="Q15:R15"/>
    <mergeCell ref="AD15:AE15"/>
    <mergeCell ref="D16:E16"/>
    <mergeCell ref="O16:P16"/>
    <mergeCell ref="Q16:R16"/>
    <mergeCell ref="AD16:AE16"/>
    <mergeCell ref="D17:E17"/>
    <mergeCell ref="O17:P17"/>
    <mergeCell ref="Q17:R17"/>
    <mergeCell ref="AD17:AE17"/>
    <mergeCell ref="D18:E18"/>
    <mergeCell ref="O18:P18"/>
    <mergeCell ref="Q18:R18"/>
    <mergeCell ref="AD18:AE18"/>
    <mergeCell ref="D19:E19"/>
    <mergeCell ref="O19:P19"/>
    <mergeCell ref="Q19:R19"/>
    <mergeCell ref="AD19:AE19"/>
    <mergeCell ref="D20:E20"/>
    <mergeCell ref="O20:P20"/>
    <mergeCell ref="Q20:R20"/>
    <mergeCell ref="AD20:AE20"/>
    <mergeCell ref="D21:E21"/>
    <mergeCell ref="O21:P21"/>
    <mergeCell ref="Q21:R21"/>
    <mergeCell ref="AD21:AE21"/>
    <mergeCell ref="D22:E22"/>
    <mergeCell ref="O22:P22"/>
    <mergeCell ref="Q22:R22"/>
    <mergeCell ref="AD22:AE22"/>
    <mergeCell ref="D23:E23"/>
    <mergeCell ref="O23:P23"/>
    <mergeCell ref="Q23:R23"/>
    <mergeCell ref="AD23:AE23"/>
    <mergeCell ref="D24:E24"/>
    <mergeCell ref="O24:P24"/>
    <mergeCell ref="Q24:R24"/>
    <mergeCell ref="AD24:AE24"/>
    <mergeCell ref="D25:E25"/>
    <mergeCell ref="O25:P25"/>
    <mergeCell ref="Q25:R25"/>
    <mergeCell ref="AD25:AE25"/>
    <mergeCell ref="D26:E26"/>
    <mergeCell ref="O26:P26"/>
    <mergeCell ref="Q26:R26"/>
    <mergeCell ref="AD26:AE26"/>
    <mergeCell ref="D27:E27"/>
    <mergeCell ref="O27:P27"/>
    <mergeCell ref="Q27:R27"/>
    <mergeCell ref="AD27:AE27"/>
    <mergeCell ref="D28:E28"/>
    <mergeCell ref="O28:P28"/>
    <mergeCell ref="Q28:R28"/>
    <mergeCell ref="AD28:AE28"/>
    <mergeCell ref="D29:E29"/>
    <mergeCell ref="O29:P29"/>
    <mergeCell ref="Q29:R29"/>
    <mergeCell ref="AD29:AE29"/>
    <mergeCell ref="D30:E30"/>
    <mergeCell ref="O30:P30"/>
    <mergeCell ref="Q30:R30"/>
    <mergeCell ref="AD30:AE30"/>
    <mergeCell ref="D31:E31"/>
    <mergeCell ref="O31:P31"/>
    <mergeCell ref="Q31:R31"/>
    <mergeCell ref="AD31:AE31"/>
    <mergeCell ref="D32:E32"/>
    <mergeCell ref="O32:P32"/>
    <mergeCell ref="Q32:R32"/>
    <mergeCell ref="AD32:AE32"/>
    <mergeCell ref="D33:E33"/>
    <mergeCell ref="O33:P33"/>
    <mergeCell ref="Q33:R33"/>
    <mergeCell ref="AD33:AE33"/>
    <mergeCell ref="D34:E34"/>
    <mergeCell ref="O34:P34"/>
    <mergeCell ref="Q34:R34"/>
    <mergeCell ref="AD34:AE34"/>
    <mergeCell ref="D35:E35"/>
    <mergeCell ref="O35:P35"/>
    <mergeCell ref="Q35:R35"/>
    <mergeCell ref="AD35:AE35"/>
    <mergeCell ref="D36:E36"/>
    <mergeCell ref="O36:P36"/>
    <mergeCell ref="Q36:R36"/>
    <mergeCell ref="AD36:AE36"/>
    <mergeCell ref="D37:E37"/>
    <mergeCell ref="O37:P37"/>
    <mergeCell ref="Q37:R37"/>
    <mergeCell ref="AD37:AE37"/>
    <mergeCell ref="D41:E41"/>
    <mergeCell ref="AD41:AE41"/>
    <mergeCell ref="D42:E42"/>
    <mergeCell ref="AD42:AE42"/>
    <mergeCell ref="D43:E43"/>
    <mergeCell ref="AD43:AE43"/>
    <mergeCell ref="D38:E38"/>
    <mergeCell ref="AD38:AE38"/>
    <mergeCell ref="D39:E39"/>
    <mergeCell ref="AD39:AE39"/>
    <mergeCell ref="D40:E40"/>
    <mergeCell ref="AD40:AE40"/>
    <mergeCell ref="B44:R44"/>
    <mergeCell ref="B45:F47"/>
    <mergeCell ref="B48:AE49"/>
    <mergeCell ref="B50:AE50"/>
    <mergeCell ref="B51:B53"/>
    <mergeCell ref="C51:C53"/>
    <mergeCell ref="D51:E53"/>
    <mergeCell ref="F51:F53"/>
    <mergeCell ref="G51:G53"/>
    <mergeCell ref="H51:H53"/>
    <mergeCell ref="Q53:R53"/>
    <mergeCell ref="D54:E54"/>
    <mergeCell ref="L54:N54"/>
    <mergeCell ref="O54:P54"/>
    <mergeCell ref="Q54:R54"/>
    <mergeCell ref="AD54:AE54"/>
    <mergeCell ref="W51:W53"/>
    <mergeCell ref="X51:Y52"/>
    <mergeCell ref="Z51:AA52"/>
    <mergeCell ref="AB51:AB53"/>
    <mergeCell ref="AC51:AC53"/>
    <mergeCell ref="AD51:AE53"/>
    <mergeCell ref="I51:I53"/>
    <mergeCell ref="J51:J53"/>
    <mergeCell ref="K51:K53"/>
    <mergeCell ref="L51:N52"/>
    <mergeCell ref="O51:R51"/>
    <mergeCell ref="S51:V52"/>
    <mergeCell ref="O52:P52"/>
    <mergeCell ref="Q52:R52"/>
    <mergeCell ref="L53:N53"/>
    <mergeCell ref="O53:P53"/>
    <mergeCell ref="D55:E55"/>
    <mergeCell ref="L55:N55"/>
    <mergeCell ref="O55:P55"/>
    <mergeCell ref="Q55:R55"/>
    <mergeCell ref="AD55:AE55"/>
    <mergeCell ref="D56:E56"/>
    <mergeCell ref="L56:N56"/>
    <mergeCell ref="O56:P56"/>
    <mergeCell ref="Q56:R56"/>
    <mergeCell ref="AD56:AE56"/>
    <mergeCell ref="D57:E57"/>
    <mergeCell ref="L57:N57"/>
    <mergeCell ref="O57:P57"/>
    <mergeCell ref="Q57:R57"/>
    <mergeCell ref="AD57:AE57"/>
    <mergeCell ref="D58:E58"/>
    <mergeCell ref="L58:N58"/>
    <mergeCell ref="O58:P58"/>
    <mergeCell ref="Q58:R58"/>
    <mergeCell ref="AD58:AE58"/>
    <mergeCell ref="D59:E59"/>
    <mergeCell ref="L59:N59"/>
    <mergeCell ref="O59:P59"/>
    <mergeCell ref="Q59:R59"/>
    <mergeCell ref="AD59:AE59"/>
    <mergeCell ref="D60:E60"/>
    <mergeCell ref="L60:N60"/>
    <mergeCell ref="O60:P60"/>
    <mergeCell ref="Q60:R60"/>
    <mergeCell ref="AD60:AE60"/>
    <mergeCell ref="D61:E61"/>
    <mergeCell ref="L61:N61"/>
    <mergeCell ref="O61:P61"/>
    <mergeCell ref="Q61:R61"/>
    <mergeCell ref="AD61:AE61"/>
    <mergeCell ref="D62:E62"/>
    <mergeCell ref="L62:N62"/>
    <mergeCell ref="O62:P62"/>
    <mergeCell ref="Q62:R62"/>
    <mergeCell ref="AD62:AE62"/>
    <mergeCell ref="D63:E63"/>
    <mergeCell ref="L63:N63"/>
    <mergeCell ref="O63:P63"/>
    <mergeCell ref="Q63:R63"/>
    <mergeCell ref="AD63:AE63"/>
    <mergeCell ref="D64:E64"/>
    <mergeCell ref="L64:N64"/>
    <mergeCell ref="O64:P64"/>
    <mergeCell ref="Q64:R64"/>
    <mergeCell ref="AD64:AE64"/>
    <mergeCell ref="D65:E65"/>
    <mergeCell ref="L65:N65"/>
    <mergeCell ref="O65:P65"/>
    <mergeCell ref="Q65:R65"/>
    <mergeCell ref="AD65:AE65"/>
    <mergeCell ref="D66:E66"/>
    <mergeCell ref="L66:N66"/>
    <mergeCell ref="O66:P66"/>
    <mergeCell ref="Q66:R66"/>
    <mergeCell ref="AD66:AE66"/>
    <mergeCell ref="D67:E67"/>
    <mergeCell ref="L67:N67"/>
    <mergeCell ref="O67:P67"/>
    <mergeCell ref="Q67:R67"/>
    <mergeCell ref="AD67:AE67"/>
    <mergeCell ref="D68:E68"/>
    <mergeCell ref="L68:N68"/>
    <mergeCell ref="O68:P68"/>
    <mergeCell ref="Q68:R68"/>
    <mergeCell ref="AD68:AE68"/>
    <mergeCell ref="D69:E69"/>
    <mergeCell ref="L69:N69"/>
    <mergeCell ref="O69:P69"/>
    <mergeCell ref="Q69:R69"/>
    <mergeCell ref="AD69:AE69"/>
    <mergeCell ref="D70:E70"/>
    <mergeCell ref="L70:N70"/>
    <mergeCell ref="O70:P70"/>
    <mergeCell ref="Q70:R70"/>
    <mergeCell ref="AD70:AE70"/>
    <mergeCell ref="D71:E71"/>
    <mergeCell ref="L71:N71"/>
    <mergeCell ref="O71:P71"/>
    <mergeCell ref="Q71:R71"/>
    <mergeCell ref="AD71:AE71"/>
    <mergeCell ref="D72:E72"/>
    <mergeCell ref="L72:N72"/>
    <mergeCell ref="O72:P72"/>
    <mergeCell ref="Q72:R72"/>
    <mergeCell ref="AD72:AE72"/>
    <mergeCell ref="D73:E73"/>
    <mergeCell ref="L73:N73"/>
    <mergeCell ref="O73:P73"/>
    <mergeCell ref="Q73:R73"/>
    <mergeCell ref="AD73:AE73"/>
    <mergeCell ref="D74:E74"/>
    <mergeCell ref="L74:N74"/>
    <mergeCell ref="O74:P74"/>
    <mergeCell ref="Q74:R74"/>
    <mergeCell ref="AD74:AE74"/>
    <mergeCell ref="D75:E75"/>
    <mergeCell ref="L75:N75"/>
    <mergeCell ref="O75:P75"/>
    <mergeCell ref="Q75:R75"/>
    <mergeCell ref="AD75:AE75"/>
    <mergeCell ref="D76:E76"/>
    <mergeCell ref="L76:N76"/>
    <mergeCell ref="O76:P76"/>
    <mergeCell ref="Q76:R76"/>
    <mergeCell ref="AD76:AE76"/>
    <mergeCell ref="D77:E77"/>
    <mergeCell ref="L77:N77"/>
    <mergeCell ref="O77:P77"/>
    <mergeCell ref="Q77:R77"/>
    <mergeCell ref="AD77:AE77"/>
    <mergeCell ref="D78:E78"/>
    <mergeCell ref="L78:N78"/>
    <mergeCell ref="O78:P78"/>
    <mergeCell ref="Q78:R78"/>
    <mergeCell ref="AD78:AE78"/>
    <mergeCell ref="D79:E79"/>
    <mergeCell ref="L79:N79"/>
    <mergeCell ref="O79:P79"/>
    <mergeCell ref="Q79:R79"/>
    <mergeCell ref="AD79:AE79"/>
    <mergeCell ref="D80:E80"/>
    <mergeCell ref="L80:N80"/>
    <mergeCell ref="O80:P80"/>
    <mergeCell ref="Q80:R80"/>
    <mergeCell ref="AD80:AE80"/>
    <mergeCell ref="D83:E83"/>
    <mergeCell ref="O83:P83"/>
    <mergeCell ref="AD83:AE83"/>
    <mergeCell ref="D84:E84"/>
    <mergeCell ref="O84:P84"/>
    <mergeCell ref="AD84:AE84"/>
    <mergeCell ref="D81:E81"/>
    <mergeCell ref="L81:N81"/>
    <mergeCell ref="O81:P81"/>
    <mergeCell ref="Q81:R81"/>
    <mergeCell ref="AD81:AE81"/>
    <mergeCell ref="D82:E82"/>
    <mergeCell ref="O82:P82"/>
    <mergeCell ref="AD82:AE82"/>
    <mergeCell ref="D87:E87"/>
    <mergeCell ref="O87:P87"/>
    <mergeCell ref="AD87:AE87"/>
    <mergeCell ref="D88:E88"/>
    <mergeCell ref="O88:P88"/>
    <mergeCell ref="AD88:AE88"/>
    <mergeCell ref="D85:E85"/>
    <mergeCell ref="O85:P85"/>
    <mergeCell ref="AD85:AE85"/>
    <mergeCell ref="D86:E86"/>
    <mergeCell ref="O86:P86"/>
    <mergeCell ref="AD86:AE86"/>
    <mergeCell ref="B89:R89"/>
    <mergeCell ref="B90:F92"/>
    <mergeCell ref="B93:AE94"/>
    <mergeCell ref="B95:AE95"/>
    <mergeCell ref="B96:B98"/>
    <mergeCell ref="C96:C98"/>
    <mergeCell ref="D96:E98"/>
    <mergeCell ref="F96:F98"/>
    <mergeCell ref="G96:G98"/>
    <mergeCell ref="H96:H98"/>
    <mergeCell ref="D99:E99"/>
    <mergeCell ref="AD99:AE99"/>
    <mergeCell ref="D100:E100"/>
    <mergeCell ref="AD100:AE100"/>
    <mergeCell ref="D101:E101"/>
    <mergeCell ref="AD101:AE101"/>
    <mergeCell ref="W96:W98"/>
    <mergeCell ref="X96:Y97"/>
    <mergeCell ref="Z96:AA97"/>
    <mergeCell ref="AB96:AB98"/>
    <mergeCell ref="AC96:AC98"/>
    <mergeCell ref="AD96:AE98"/>
    <mergeCell ref="I96:I98"/>
    <mergeCell ref="J96:J98"/>
    <mergeCell ref="K96:K98"/>
    <mergeCell ref="L96:N97"/>
    <mergeCell ref="O96:R96"/>
    <mergeCell ref="S96:V97"/>
    <mergeCell ref="O97:P97"/>
    <mergeCell ref="Q97:R97"/>
    <mergeCell ref="D105:E105"/>
    <mergeCell ref="AD105:AE105"/>
    <mergeCell ref="D106:E106"/>
    <mergeCell ref="AD106:AE106"/>
    <mergeCell ref="D107:E107"/>
    <mergeCell ref="AD107:AE107"/>
    <mergeCell ref="D102:E102"/>
    <mergeCell ref="AD102:AE102"/>
    <mergeCell ref="D103:E103"/>
    <mergeCell ref="AD103:AE103"/>
    <mergeCell ref="D104:E104"/>
    <mergeCell ref="AD104:AE104"/>
    <mergeCell ref="D111:E111"/>
    <mergeCell ref="AD111:AE111"/>
    <mergeCell ref="D112:E112"/>
    <mergeCell ref="AD112:AE112"/>
    <mergeCell ref="D113:E113"/>
    <mergeCell ref="AD113:AE113"/>
    <mergeCell ref="D108:E108"/>
    <mergeCell ref="AD108:AE108"/>
    <mergeCell ref="D109:E109"/>
    <mergeCell ref="AD109:AE109"/>
    <mergeCell ref="D110:E110"/>
    <mergeCell ref="AD110:AE110"/>
    <mergeCell ref="D117:E117"/>
    <mergeCell ref="AD117:AE117"/>
    <mergeCell ref="D118:E118"/>
    <mergeCell ref="AD118:AE118"/>
    <mergeCell ref="D119:E119"/>
    <mergeCell ref="AD119:AE119"/>
    <mergeCell ref="D114:E114"/>
    <mergeCell ref="AD114:AE114"/>
    <mergeCell ref="D115:E115"/>
    <mergeCell ref="AD115:AE115"/>
    <mergeCell ref="D116:E116"/>
    <mergeCell ref="AD116:AE116"/>
    <mergeCell ref="D123:E123"/>
    <mergeCell ref="AD123:AE123"/>
    <mergeCell ref="D124:E124"/>
    <mergeCell ref="AD124:AE124"/>
    <mergeCell ref="D125:E125"/>
    <mergeCell ref="AD125:AE125"/>
    <mergeCell ref="D120:E120"/>
    <mergeCell ref="AD120:AE120"/>
    <mergeCell ref="D121:E121"/>
    <mergeCell ref="AD121:AE121"/>
    <mergeCell ref="D122:E122"/>
    <mergeCell ref="AD122:AE122"/>
    <mergeCell ref="D129:E129"/>
    <mergeCell ref="AD129:AE129"/>
    <mergeCell ref="D130:E130"/>
    <mergeCell ref="AD130:AE130"/>
    <mergeCell ref="D131:E131"/>
    <mergeCell ref="AD131:AE131"/>
    <mergeCell ref="D126:E126"/>
    <mergeCell ref="AD126:AE126"/>
    <mergeCell ref="D127:E127"/>
    <mergeCell ref="AD127:AE127"/>
    <mergeCell ref="D128:E128"/>
    <mergeCell ref="AD128:AE128"/>
    <mergeCell ref="D132:E132"/>
    <mergeCell ref="AD132:AE132"/>
    <mergeCell ref="B133:R133"/>
    <mergeCell ref="B139:H143"/>
    <mergeCell ref="B144:AO145"/>
    <mergeCell ref="B147:B150"/>
    <mergeCell ref="C147:C150"/>
    <mergeCell ref="D147:D150"/>
    <mergeCell ref="E147:E150"/>
    <mergeCell ref="F147:F150"/>
    <mergeCell ref="AH147:AL148"/>
    <mergeCell ref="AM147:AM150"/>
    <mergeCell ref="AN147:AN150"/>
    <mergeCell ref="AO147:AO150"/>
    <mergeCell ref="AF148:AF150"/>
    <mergeCell ref="AG148:AG150"/>
    <mergeCell ref="M147:T148"/>
    <mergeCell ref="U147:X148"/>
    <mergeCell ref="M149:N149"/>
    <mergeCell ref="O149:P149"/>
    <mergeCell ref="Q149:T149"/>
    <mergeCell ref="U149:U150"/>
    <mergeCell ref="AD149:AD150"/>
    <mergeCell ref="AE149:AE150"/>
    <mergeCell ref="G147:G150"/>
    <mergeCell ref="H147:H150"/>
    <mergeCell ref="I147:I150"/>
    <mergeCell ref="J147:J150"/>
    <mergeCell ref="K147:K150"/>
    <mergeCell ref="L147:L150"/>
    <mergeCell ref="AH149:AH150"/>
    <mergeCell ref="AI149:AI150"/>
    <mergeCell ref="AJ149:AK149"/>
    <mergeCell ref="AL149:AL150"/>
    <mergeCell ref="V149:V150"/>
    <mergeCell ref="W149:W150"/>
    <mergeCell ref="X149:X150"/>
    <mergeCell ref="AA149:AA150"/>
    <mergeCell ref="AB149:AB150"/>
    <mergeCell ref="AC149:AC150"/>
    <mergeCell ref="Y147:Y150"/>
    <mergeCell ref="Z147:Z150"/>
    <mergeCell ref="AA147:AD148"/>
    <mergeCell ref="AF147:AG147"/>
    <mergeCell ref="B195:L195"/>
    <mergeCell ref="B197:H201"/>
    <mergeCell ref="B202:AN203"/>
    <mergeCell ref="B205:B208"/>
    <mergeCell ref="C205:C208"/>
    <mergeCell ref="D205:D208"/>
    <mergeCell ref="E205:E208"/>
    <mergeCell ref="F205:F208"/>
    <mergeCell ref="G205:G208"/>
    <mergeCell ref="H205:H208"/>
    <mergeCell ref="AC207:AC208"/>
    <mergeCell ref="AD207:AD208"/>
    <mergeCell ref="I205:I208"/>
    <mergeCell ref="J205:J208"/>
    <mergeCell ref="K205:K208"/>
    <mergeCell ref="L205:L208"/>
    <mergeCell ref="M205:T206"/>
    <mergeCell ref="U205:X206"/>
    <mergeCell ref="W207:W208"/>
    <mergeCell ref="X207:X208"/>
    <mergeCell ref="AH207:AH208"/>
    <mergeCell ref="AI207:AI208"/>
    <mergeCell ref="AJ207:AK207"/>
    <mergeCell ref="AL207:AL208"/>
    <mergeCell ref="B259:L259"/>
    <mergeCell ref="B261:H265"/>
    <mergeCell ref="AM205:AM208"/>
    <mergeCell ref="AN205:AN208"/>
    <mergeCell ref="AO205:AO208"/>
    <mergeCell ref="AF206:AF208"/>
    <mergeCell ref="AG206:AG208"/>
    <mergeCell ref="M207:N207"/>
    <mergeCell ref="O207:P207"/>
    <mergeCell ref="Q207:T207"/>
    <mergeCell ref="U207:U208"/>
    <mergeCell ref="V207:V208"/>
    <mergeCell ref="Y205:Y208"/>
    <mergeCell ref="Z205:Z208"/>
    <mergeCell ref="AA205:AD206"/>
    <mergeCell ref="AE205:AE208"/>
    <mergeCell ref="AF205:AG205"/>
    <mergeCell ref="AH205:AL206"/>
    <mergeCell ref="AA207:AA208"/>
    <mergeCell ref="AB207:AB208"/>
    <mergeCell ref="B266:AN267"/>
    <mergeCell ref="B269:B272"/>
    <mergeCell ref="C269:C272"/>
    <mergeCell ref="D269:D272"/>
    <mergeCell ref="E269:E272"/>
    <mergeCell ref="F269:F272"/>
    <mergeCell ref="G269:G272"/>
    <mergeCell ref="H269:H272"/>
    <mergeCell ref="I269:I272"/>
    <mergeCell ref="J269:J272"/>
    <mergeCell ref="AE269:AF269"/>
    <mergeCell ref="AG269:AK270"/>
    <mergeCell ref="AL269:AL272"/>
    <mergeCell ref="AM269:AM272"/>
    <mergeCell ref="AN269:AN272"/>
    <mergeCell ref="AE270:AE272"/>
    <mergeCell ref="AF270:AF272"/>
    <mergeCell ref="K269:K272"/>
    <mergeCell ref="L269:L272"/>
    <mergeCell ref="M269:T270"/>
    <mergeCell ref="U269:X270"/>
    <mergeCell ref="Y269:Y272"/>
    <mergeCell ref="Z269:AD270"/>
    <mergeCell ref="M271:N271"/>
    <mergeCell ref="AH271:AH272"/>
    <mergeCell ref="AI271:AJ271"/>
    <mergeCell ref="AK271:AK272"/>
    <mergeCell ref="V271:V272"/>
    <mergeCell ref="W271:W272"/>
    <mergeCell ref="X271:X272"/>
    <mergeCell ref="Z271:Z272"/>
    <mergeCell ref="AA271:AA272"/>
    <mergeCell ref="AB271:AB272"/>
    <mergeCell ref="B323:L323"/>
    <mergeCell ref="F334:O336"/>
    <mergeCell ref="B336:D338"/>
    <mergeCell ref="B339:T339"/>
    <mergeCell ref="N340:T340"/>
    <mergeCell ref="N341:T341"/>
    <mergeCell ref="AC271:AC272"/>
    <mergeCell ref="AD271:AD272"/>
    <mergeCell ref="AG271:AG272"/>
    <mergeCell ref="O271:P271"/>
    <mergeCell ref="Q271:T271"/>
    <mergeCell ref="U271:U272"/>
    <mergeCell ref="N350:T350"/>
    <mergeCell ref="N351:T351"/>
    <mergeCell ref="N352:T352"/>
    <mergeCell ref="B354:D356"/>
    <mergeCell ref="E354:T356"/>
    <mergeCell ref="B357:T357"/>
    <mergeCell ref="N342:T342"/>
    <mergeCell ref="N343:T343"/>
    <mergeCell ref="B345:D347"/>
    <mergeCell ref="E345:T347"/>
    <mergeCell ref="B348:T348"/>
    <mergeCell ref="N349:T349"/>
    <mergeCell ref="B373:T373"/>
    <mergeCell ref="N374:T374"/>
    <mergeCell ref="N375:T375"/>
    <mergeCell ref="N376:T376"/>
    <mergeCell ref="N377:T377"/>
    <mergeCell ref="B381:D383"/>
    <mergeCell ref="M358:T358"/>
    <mergeCell ref="M359:T359"/>
    <mergeCell ref="M360:T360"/>
    <mergeCell ref="M361:T361"/>
    <mergeCell ref="M362:T362"/>
    <mergeCell ref="B370:D372"/>
    <mergeCell ref="B394:R394"/>
    <mergeCell ref="M395:R395"/>
    <mergeCell ref="M396:R396"/>
    <mergeCell ref="M397:R397"/>
    <mergeCell ref="M398:R398"/>
    <mergeCell ref="B399:F399"/>
    <mergeCell ref="M399:R399"/>
    <mergeCell ref="B384:T384"/>
    <mergeCell ref="N385:T385"/>
    <mergeCell ref="N386:T386"/>
    <mergeCell ref="N387:T387"/>
    <mergeCell ref="N388:T388"/>
    <mergeCell ref="B391:D393"/>
    <mergeCell ref="B413:D415"/>
    <mergeCell ref="B416:T416"/>
    <mergeCell ref="N417:T417"/>
    <mergeCell ref="N418:T418"/>
    <mergeCell ref="N419:T419"/>
    <mergeCell ref="N420:T420"/>
    <mergeCell ref="B404:D406"/>
    <mergeCell ref="B407:T407"/>
    <mergeCell ref="N408:T408"/>
    <mergeCell ref="N409:T409"/>
    <mergeCell ref="N410:T410"/>
    <mergeCell ref="N411:T411"/>
    <mergeCell ref="B434:D436"/>
    <mergeCell ref="B437:S437"/>
    <mergeCell ref="N438:O438"/>
    <mergeCell ref="P438:S438"/>
    <mergeCell ref="N439:O439"/>
    <mergeCell ref="P439:S439"/>
    <mergeCell ref="B422:D424"/>
    <mergeCell ref="B425:S425"/>
    <mergeCell ref="M426:S426"/>
    <mergeCell ref="M427:S427"/>
    <mergeCell ref="M428:S428"/>
    <mergeCell ref="B429:F429"/>
    <mergeCell ref="M429:S429"/>
    <mergeCell ref="N443:O443"/>
    <mergeCell ref="P443:S443"/>
    <mergeCell ref="N444:O444"/>
    <mergeCell ref="P444:S444"/>
    <mergeCell ref="N445:O445"/>
    <mergeCell ref="P445:S445"/>
    <mergeCell ref="N440:O440"/>
    <mergeCell ref="P440:S440"/>
    <mergeCell ref="N441:O441"/>
    <mergeCell ref="P441:S441"/>
    <mergeCell ref="N442:O442"/>
    <mergeCell ref="P442:S442"/>
    <mergeCell ref="N449:O449"/>
    <mergeCell ref="P449:S449"/>
    <mergeCell ref="L450:S450"/>
    <mergeCell ref="B453:D455"/>
    <mergeCell ref="B456:S456"/>
    <mergeCell ref="N457:O457"/>
    <mergeCell ref="P457:S457"/>
    <mergeCell ref="N446:O446"/>
    <mergeCell ref="P446:S446"/>
    <mergeCell ref="N447:O447"/>
    <mergeCell ref="P447:S447"/>
    <mergeCell ref="N448:O448"/>
    <mergeCell ref="P448:S448"/>
    <mergeCell ref="N461:O461"/>
    <mergeCell ref="P461:S461"/>
    <mergeCell ref="N462:O462"/>
    <mergeCell ref="P462:S462"/>
    <mergeCell ref="N463:O463"/>
    <mergeCell ref="P463:S463"/>
    <mergeCell ref="N458:O458"/>
    <mergeCell ref="P458:S458"/>
    <mergeCell ref="N459:O459"/>
    <mergeCell ref="P459:S459"/>
    <mergeCell ref="N460:O460"/>
    <mergeCell ref="P460:S460"/>
    <mergeCell ref="N467:O467"/>
    <mergeCell ref="P467:S467"/>
    <mergeCell ref="N468:O468"/>
    <mergeCell ref="P468:S468"/>
    <mergeCell ref="L469:S469"/>
    <mergeCell ref="B472:D474"/>
    <mergeCell ref="N464:O464"/>
    <mergeCell ref="P464:S464"/>
    <mergeCell ref="N465:O465"/>
    <mergeCell ref="P465:S465"/>
    <mergeCell ref="N466:O466"/>
    <mergeCell ref="P466:S466"/>
    <mergeCell ref="M481:S481"/>
    <mergeCell ref="M482:S482"/>
    <mergeCell ref="M483:S483"/>
    <mergeCell ref="M484:S484"/>
    <mergeCell ref="M485:S485"/>
    <mergeCell ref="M486:S486"/>
    <mergeCell ref="B475:S475"/>
    <mergeCell ref="M476:S476"/>
    <mergeCell ref="M477:S477"/>
    <mergeCell ref="M478:S478"/>
    <mergeCell ref="M479:S479"/>
    <mergeCell ref="M480:S480"/>
    <mergeCell ref="Y499:AA499"/>
    <mergeCell ref="P500:Q500"/>
    <mergeCell ref="R500:S500"/>
    <mergeCell ref="T500:V500"/>
    <mergeCell ref="W500:X500"/>
    <mergeCell ref="Y500:AA500"/>
    <mergeCell ref="M487:S487"/>
    <mergeCell ref="L488:S488"/>
    <mergeCell ref="B494:D496"/>
    <mergeCell ref="B497:AA497"/>
    <mergeCell ref="P498:Q498"/>
    <mergeCell ref="R498:S498"/>
    <mergeCell ref="T498:V498"/>
    <mergeCell ref="W498:X498"/>
    <mergeCell ref="Y498:AA498"/>
    <mergeCell ref="W501:X501"/>
    <mergeCell ref="W502:X502"/>
    <mergeCell ref="W503:X503"/>
    <mergeCell ref="B504:G504"/>
    <mergeCell ref="P504:Q504"/>
    <mergeCell ref="R504:S504"/>
    <mergeCell ref="T504:V504"/>
    <mergeCell ref="P499:Q499"/>
    <mergeCell ref="R499:S499"/>
    <mergeCell ref="T499:V499"/>
    <mergeCell ref="W499:X499"/>
    <mergeCell ref="Y512:AA512"/>
    <mergeCell ref="P513:Q513"/>
    <mergeCell ref="R513:S513"/>
    <mergeCell ref="T513:V513"/>
    <mergeCell ref="W513:X513"/>
    <mergeCell ref="Y513:AA513"/>
    <mergeCell ref="B507:D509"/>
    <mergeCell ref="B510:AA510"/>
    <mergeCell ref="P511:Q511"/>
    <mergeCell ref="R511:S511"/>
    <mergeCell ref="T511:V511"/>
    <mergeCell ref="W511:X511"/>
    <mergeCell ref="Y511:AA511"/>
    <mergeCell ref="W514:X514"/>
    <mergeCell ref="W515:X515"/>
    <mergeCell ref="W516:X516"/>
    <mergeCell ref="B517:G517"/>
    <mergeCell ref="P517:Q517"/>
    <mergeCell ref="R517:S517"/>
    <mergeCell ref="T517:V517"/>
    <mergeCell ref="P512:Q512"/>
    <mergeCell ref="R512:S512"/>
    <mergeCell ref="T512:V512"/>
    <mergeCell ref="W512:X512"/>
    <mergeCell ref="Q526:S526"/>
    <mergeCell ref="T526:AA526"/>
    <mergeCell ref="Q527:S527"/>
    <mergeCell ref="T527:AA527"/>
    <mergeCell ref="Q528:S528"/>
    <mergeCell ref="T528:AA528"/>
    <mergeCell ref="B520:D522"/>
    <mergeCell ref="B523:AA523"/>
    <mergeCell ref="Q524:S524"/>
    <mergeCell ref="T524:AA524"/>
    <mergeCell ref="Q525:S525"/>
    <mergeCell ref="T525:AA525"/>
    <mergeCell ref="Q529:S529"/>
    <mergeCell ref="T529:AA529"/>
    <mergeCell ref="B530:G530"/>
    <mergeCell ref="Q530:AA530"/>
    <mergeCell ref="B537:AE537"/>
    <mergeCell ref="N538:O538"/>
    <mergeCell ref="P538:Q538"/>
    <mergeCell ref="R538:S538"/>
    <mergeCell ref="T538:V538"/>
    <mergeCell ref="Y538:Z538"/>
    <mergeCell ref="AB538:AC538"/>
    <mergeCell ref="AD538:AE538"/>
    <mergeCell ref="N539:O539"/>
    <mergeCell ref="P539:Q539"/>
    <mergeCell ref="R539:S539"/>
    <mergeCell ref="T539:V539"/>
    <mergeCell ref="Y539:Z539"/>
    <mergeCell ref="AB539:AC539"/>
    <mergeCell ref="AD539:AE539"/>
    <mergeCell ref="AD540:AE540"/>
    <mergeCell ref="N541:O541"/>
    <mergeCell ref="P541:Q541"/>
    <mergeCell ref="R541:S541"/>
    <mergeCell ref="T541:V541"/>
    <mergeCell ref="Y541:Z541"/>
    <mergeCell ref="AB541:AC541"/>
    <mergeCell ref="AD541:AE541"/>
    <mergeCell ref="N540:O540"/>
    <mergeCell ref="P540:Q540"/>
    <mergeCell ref="R540:S540"/>
    <mergeCell ref="T540:V540"/>
    <mergeCell ref="Y540:Z540"/>
    <mergeCell ref="AB540:AC540"/>
    <mergeCell ref="AD542:AE542"/>
    <mergeCell ref="N543:O543"/>
    <mergeCell ref="P543:Q543"/>
    <mergeCell ref="R543:S543"/>
    <mergeCell ref="T543:V543"/>
    <mergeCell ref="Y543:Z543"/>
    <mergeCell ref="AB543:AC543"/>
    <mergeCell ref="AD543:AE543"/>
    <mergeCell ref="N542:O542"/>
    <mergeCell ref="P542:Q542"/>
    <mergeCell ref="R542:S542"/>
    <mergeCell ref="T542:V542"/>
    <mergeCell ref="Y542:Z542"/>
    <mergeCell ref="AB542:AC542"/>
    <mergeCell ref="N554:O554"/>
    <mergeCell ref="P554:R554"/>
    <mergeCell ref="S554:X554"/>
    <mergeCell ref="N555:O555"/>
    <mergeCell ref="P555:R555"/>
    <mergeCell ref="S555:X555"/>
    <mergeCell ref="AD544:AE544"/>
    <mergeCell ref="B549:D551"/>
    <mergeCell ref="B552:X552"/>
    <mergeCell ref="N553:O553"/>
    <mergeCell ref="P553:R553"/>
    <mergeCell ref="S553:X553"/>
    <mergeCell ref="N544:O544"/>
    <mergeCell ref="P544:Q544"/>
    <mergeCell ref="R544:S544"/>
    <mergeCell ref="T544:V544"/>
    <mergeCell ref="Y544:Z544"/>
    <mergeCell ref="AB544:AC544"/>
    <mergeCell ref="B559:D561"/>
    <mergeCell ref="B562:X562"/>
    <mergeCell ref="N563:O563"/>
    <mergeCell ref="P563:R563"/>
    <mergeCell ref="S563:X563"/>
    <mergeCell ref="N564:O564"/>
    <mergeCell ref="P564:R564"/>
    <mergeCell ref="S564:X564"/>
    <mergeCell ref="N556:O556"/>
    <mergeCell ref="P556:R556"/>
    <mergeCell ref="S556:X556"/>
    <mergeCell ref="B557:F557"/>
    <mergeCell ref="N557:O557"/>
    <mergeCell ref="P557:X557"/>
    <mergeCell ref="B567:F567"/>
    <mergeCell ref="N567:O567"/>
    <mergeCell ref="P567:X567"/>
    <mergeCell ref="B569:D571"/>
    <mergeCell ref="B572:W572"/>
    <mergeCell ref="N573:O573"/>
    <mergeCell ref="P573:R573"/>
    <mergeCell ref="S573:W573"/>
    <mergeCell ref="N565:O565"/>
    <mergeCell ref="P565:R565"/>
    <mergeCell ref="S565:X565"/>
    <mergeCell ref="N566:O566"/>
    <mergeCell ref="P566:R566"/>
    <mergeCell ref="S566:X566"/>
    <mergeCell ref="N576:O576"/>
    <mergeCell ref="P576:R576"/>
    <mergeCell ref="S576:W576"/>
    <mergeCell ref="B577:F577"/>
    <mergeCell ref="N577:O577"/>
    <mergeCell ref="P577:W577"/>
    <mergeCell ref="N574:O574"/>
    <mergeCell ref="P574:R574"/>
    <mergeCell ref="S574:W574"/>
    <mergeCell ref="N575:O575"/>
    <mergeCell ref="P575:R575"/>
    <mergeCell ref="S575:W575"/>
  </mergeCells>
  <dataValidations count="1">
    <dataValidation type="list" allowBlank="1" showInputMessage="1" showErrorMessage="1" error="کد باید تعریف شده باشد_x000a_فرمت:_x000a_C##" prompt="کد پیمانکار را وارد کنید_x000a_فرمت: ##C" sqref="C539:C543" xr:uid="{97413E8F-C7DD-4BFD-A8F3-5158EAC23BEF}">
      <formula1>$C$2:$AE$2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FB5E388-EF2A-42E3-BFBA-C490908AF4CF}">
          <x14:formula1>
            <xm:f>REf!$G$88:$G$99</xm:f>
          </x14:formula1>
          <xm:sqref>B359:B360 B418:B419 B341:B342 B350:B351 B375:B376 B396:B397 B386:B387 B409:B410 B427:B428 B439:B449 B499:B503 B477:B487 B458:B468 B512:B516</xm:sqref>
        </x14:dataValidation>
        <x14:dataValidation type="list" allowBlank="1" showInputMessage="1" showErrorMessage="1" xr:uid="{716018BD-563C-4B3E-A181-0BBA0E178E4B}">
          <x14:formula1>
            <xm:f>REf!$A$3:$A$85</xm:f>
          </x14:formula1>
          <xm:sqref>D273:D322 D209:D258 D151:D194</xm:sqref>
        </x14:dataValidation>
        <x14:dataValidation type="list" allowBlank="1" showInputMessage="1" showErrorMessage="1" xr:uid="{8ABA10B9-AA93-4848-BB7D-6CD046B6E978}">
          <x14:formula1>
            <xm:f>REf!$H$111:$H$131</xm:f>
          </x14:formula1>
          <xm:sqref>J151:J194</xm:sqref>
        </x14:dataValidation>
        <x14:dataValidation type="list" allowBlank="1" showInputMessage="1" showErrorMessage="1" xr:uid="{884E30AA-B32E-439D-8877-2ECA1E83F918}">
          <x14:formula1>
            <xm:f>REf!$H$110:$H$131</xm:f>
          </x14:formula1>
          <xm:sqref>J209:J232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82196-4D6C-4C59-A91D-E8FE11B89996}">
  <dimension ref="B1:W36"/>
  <sheetViews>
    <sheetView rightToLeft="1" workbookViewId="0">
      <pane xSplit="8" ySplit="9" topLeftCell="N10" activePane="bottomRight" state="frozen"/>
      <selection pane="topRight" activeCell="I1" sqref="I1"/>
      <selection pane="bottomLeft" activeCell="A10" sqref="A10"/>
      <selection pane="bottomRight" activeCell="Q5" sqref="Q5"/>
    </sheetView>
  </sheetViews>
  <sheetFormatPr defaultRowHeight="15" x14ac:dyDescent="0.25"/>
  <cols>
    <col min="1" max="1" width="4.7109375" customWidth="1"/>
    <col min="2" max="2" width="13.5703125" customWidth="1"/>
    <col min="3" max="3" width="18.85546875" customWidth="1"/>
    <col min="4" max="4" width="24.28515625" customWidth="1"/>
    <col min="5" max="5" width="21.5703125" customWidth="1"/>
    <col min="6" max="6" width="18.85546875" customWidth="1"/>
    <col min="7" max="7" width="18.5703125" customWidth="1"/>
    <col min="8" max="8" width="21" customWidth="1"/>
    <col min="9" max="9" width="23.7109375" customWidth="1"/>
    <col min="10" max="10" width="22.85546875" customWidth="1"/>
    <col min="11" max="11" width="20" customWidth="1"/>
    <col min="12" max="12" width="21.85546875" customWidth="1"/>
    <col min="13" max="13" width="23.85546875" customWidth="1"/>
    <col min="14" max="14" width="28.7109375" customWidth="1"/>
    <col min="15" max="15" width="25.85546875" customWidth="1"/>
  </cols>
  <sheetData>
    <row r="1" spans="2:23" ht="38.25" customHeight="1" thickBot="1" x14ac:dyDescent="0.3">
      <c r="B1" s="649" t="s">
        <v>570</v>
      </c>
      <c r="C1" s="650"/>
      <c r="D1" s="650"/>
      <c r="E1" s="650"/>
      <c r="F1" s="650"/>
      <c r="G1" s="650"/>
      <c r="H1" s="650"/>
      <c r="I1" s="650"/>
      <c r="J1" s="650"/>
      <c r="K1" s="650"/>
      <c r="L1" s="650"/>
      <c r="M1" s="650"/>
      <c r="N1" s="650"/>
      <c r="O1" s="651"/>
      <c r="P1" s="303"/>
      <c r="Q1" s="303"/>
      <c r="R1" s="303"/>
      <c r="S1" s="303"/>
      <c r="T1" s="303"/>
      <c r="U1" s="303"/>
      <c r="V1" s="303"/>
      <c r="W1" s="303"/>
    </row>
    <row r="2" spans="2:23" ht="55.5" customHeight="1" thickBot="1" x14ac:dyDescent="0.3">
      <c r="B2" s="655"/>
      <c r="C2" s="656"/>
      <c r="D2" s="656"/>
      <c r="E2" s="656"/>
      <c r="F2" s="657"/>
      <c r="G2" s="646" t="s">
        <v>569</v>
      </c>
      <c r="H2" s="647"/>
      <c r="I2" s="648"/>
      <c r="J2" s="304">
        <v>7</v>
      </c>
      <c r="K2" s="652"/>
      <c r="L2" s="653"/>
      <c r="M2" s="653"/>
      <c r="N2" s="653"/>
      <c r="O2" s="654"/>
    </row>
    <row r="4" spans="2:23" s="302" customFormat="1" ht="24.95" customHeight="1" x14ac:dyDescent="0.25">
      <c r="B4" s="305" t="s">
        <v>337</v>
      </c>
      <c r="C4" s="305" t="s">
        <v>571</v>
      </c>
      <c r="D4" s="305" t="s">
        <v>572</v>
      </c>
      <c r="E4" s="305" t="s">
        <v>573</v>
      </c>
      <c r="F4" s="305" t="s">
        <v>56</v>
      </c>
      <c r="G4" s="305" t="s">
        <v>73</v>
      </c>
      <c r="H4" s="305" t="s">
        <v>72</v>
      </c>
      <c r="I4" s="305" t="s">
        <v>57</v>
      </c>
      <c r="J4" s="305" t="s">
        <v>13</v>
      </c>
      <c r="K4" s="305" t="s">
        <v>58</v>
      </c>
      <c r="L4" s="305" t="s">
        <v>79</v>
      </c>
      <c r="M4" s="305" t="s">
        <v>574</v>
      </c>
      <c r="N4" s="305" t="s">
        <v>575</v>
      </c>
      <c r="O4" s="305" t="s">
        <v>48</v>
      </c>
    </row>
    <row r="5" spans="2:23" ht="24.95" customHeight="1" x14ac:dyDescent="0.25">
      <c r="B5" s="307">
        <v>1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Q5" s="302"/>
    </row>
    <row r="6" spans="2:23" ht="24.95" customHeight="1" x14ac:dyDescent="0.25">
      <c r="B6" s="307">
        <v>2</v>
      </c>
      <c r="C6" s="306"/>
      <c r="D6" s="306"/>
      <c r="E6" s="306"/>
      <c r="F6" s="306"/>
      <c r="G6" s="306"/>
      <c r="H6" s="306"/>
      <c r="I6" s="306"/>
      <c r="J6" s="306"/>
      <c r="K6" s="306"/>
      <c r="L6" s="306"/>
      <c r="M6" s="306"/>
      <c r="N6" s="306"/>
      <c r="O6" s="306"/>
    </row>
    <row r="7" spans="2:23" ht="24.95" customHeight="1" x14ac:dyDescent="0.25">
      <c r="B7" s="307">
        <v>3</v>
      </c>
      <c r="C7" s="306"/>
      <c r="D7" s="306"/>
      <c r="E7" s="306"/>
      <c r="F7" s="306"/>
      <c r="G7" s="306"/>
      <c r="H7" s="306"/>
      <c r="I7" s="306"/>
      <c r="J7" s="306"/>
      <c r="K7" s="306"/>
      <c r="L7" s="306"/>
      <c r="M7" s="306"/>
      <c r="N7" s="306"/>
      <c r="O7" s="306"/>
    </row>
    <row r="8" spans="2:23" ht="24.95" customHeight="1" x14ac:dyDescent="0.25">
      <c r="B8" s="307">
        <v>4</v>
      </c>
      <c r="C8" s="306"/>
      <c r="D8" s="306"/>
      <c r="E8" s="306"/>
      <c r="F8" s="306"/>
      <c r="G8" s="306"/>
      <c r="H8" s="306"/>
      <c r="I8" s="306"/>
      <c r="J8" s="306"/>
      <c r="K8" s="306"/>
      <c r="L8" s="306"/>
      <c r="M8" s="306"/>
      <c r="N8" s="306"/>
      <c r="O8" s="306"/>
    </row>
    <row r="9" spans="2:23" ht="24.95" customHeight="1" x14ac:dyDescent="0.25">
      <c r="B9" s="307">
        <v>5</v>
      </c>
      <c r="C9" s="306"/>
      <c r="D9" s="306"/>
      <c r="E9" s="306"/>
      <c r="F9" s="306"/>
      <c r="G9" s="306"/>
      <c r="H9" s="306"/>
      <c r="I9" s="306"/>
      <c r="J9" s="306"/>
      <c r="K9" s="306"/>
      <c r="L9" s="306"/>
      <c r="M9" s="306"/>
      <c r="N9" s="306"/>
      <c r="O9" s="306"/>
    </row>
    <row r="10" spans="2:23" ht="24.95" customHeight="1" x14ac:dyDescent="0.25">
      <c r="B10" s="307">
        <v>6</v>
      </c>
      <c r="C10" s="306"/>
      <c r="D10" s="306"/>
      <c r="E10" s="306"/>
      <c r="F10" s="306"/>
      <c r="G10" s="306"/>
      <c r="H10" s="306"/>
      <c r="I10" s="306"/>
      <c r="J10" s="306"/>
      <c r="K10" s="306"/>
      <c r="L10" s="306"/>
      <c r="M10" s="306"/>
      <c r="N10" s="306"/>
      <c r="O10" s="306"/>
    </row>
    <row r="11" spans="2:23" ht="24.95" customHeight="1" x14ac:dyDescent="0.25">
      <c r="B11" s="307">
        <v>7</v>
      </c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</row>
    <row r="12" spans="2:23" ht="24.95" customHeight="1" x14ac:dyDescent="0.25">
      <c r="B12" s="307">
        <v>8</v>
      </c>
      <c r="C12" s="306"/>
      <c r="D12" s="306"/>
      <c r="E12" s="306"/>
      <c r="F12" s="306"/>
      <c r="G12" s="306"/>
      <c r="H12" s="306"/>
      <c r="I12" s="306"/>
      <c r="J12" s="306"/>
      <c r="K12" s="306"/>
      <c r="L12" s="306"/>
      <c r="M12" s="306"/>
      <c r="N12" s="306"/>
      <c r="O12" s="306"/>
    </row>
    <row r="13" spans="2:23" ht="24.95" customHeight="1" x14ac:dyDescent="0.25">
      <c r="B13" s="307">
        <v>9</v>
      </c>
      <c r="C13" s="306"/>
      <c r="D13" s="306"/>
      <c r="E13" s="306"/>
      <c r="F13" s="306"/>
      <c r="G13" s="306"/>
      <c r="H13" s="306"/>
      <c r="I13" s="306"/>
      <c r="J13" s="306"/>
      <c r="K13" s="306"/>
      <c r="L13" s="306"/>
      <c r="M13" s="306"/>
      <c r="N13" s="306"/>
      <c r="O13" s="306"/>
    </row>
    <row r="14" spans="2:23" ht="24.95" customHeight="1" x14ac:dyDescent="0.25">
      <c r="B14" s="307">
        <v>10</v>
      </c>
      <c r="C14" s="306"/>
      <c r="D14" s="306"/>
      <c r="E14" s="306"/>
      <c r="F14" s="306"/>
      <c r="G14" s="306"/>
      <c r="H14" s="306"/>
      <c r="I14" s="306"/>
      <c r="J14" s="306"/>
      <c r="K14" s="306"/>
      <c r="L14" s="306"/>
      <c r="M14" s="306"/>
      <c r="N14" s="306"/>
      <c r="O14" s="306"/>
    </row>
    <row r="15" spans="2:23" ht="24.95" customHeight="1" x14ac:dyDescent="0.25">
      <c r="B15" s="307">
        <v>11</v>
      </c>
      <c r="C15" s="306"/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</row>
    <row r="16" spans="2:23" ht="24.95" customHeight="1" x14ac:dyDescent="0.25">
      <c r="B16" s="307">
        <v>12</v>
      </c>
      <c r="C16" s="306"/>
      <c r="D16" s="306"/>
      <c r="E16" s="306"/>
      <c r="F16" s="306"/>
      <c r="G16" s="306"/>
      <c r="H16" s="306"/>
      <c r="I16" s="306"/>
      <c r="J16" s="306"/>
      <c r="K16" s="306"/>
      <c r="L16" s="306"/>
      <c r="M16" s="306"/>
      <c r="N16" s="306"/>
      <c r="O16" s="306"/>
    </row>
    <row r="17" spans="2:15" ht="24.95" customHeight="1" x14ac:dyDescent="0.25">
      <c r="B17" s="307">
        <v>13</v>
      </c>
      <c r="C17" s="306"/>
      <c r="D17" s="306"/>
      <c r="E17" s="306"/>
      <c r="F17" s="306"/>
      <c r="G17" s="306"/>
      <c r="H17" s="306"/>
      <c r="I17" s="306"/>
      <c r="J17" s="306"/>
      <c r="K17" s="306"/>
      <c r="L17" s="306"/>
      <c r="M17" s="306"/>
      <c r="N17" s="306"/>
      <c r="O17" s="306"/>
    </row>
    <row r="18" spans="2:15" ht="24.95" customHeight="1" x14ac:dyDescent="0.25">
      <c r="B18" s="307">
        <v>14</v>
      </c>
      <c r="C18" s="306"/>
      <c r="D18" s="306"/>
      <c r="E18" s="306"/>
      <c r="F18" s="306"/>
      <c r="G18" s="306"/>
      <c r="H18" s="306"/>
      <c r="I18" s="306"/>
      <c r="J18" s="306"/>
      <c r="K18" s="306"/>
      <c r="L18" s="306"/>
      <c r="M18" s="306"/>
      <c r="N18" s="306"/>
      <c r="O18" s="306"/>
    </row>
    <row r="19" spans="2:15" ht="24.95" customHeight="1" x14ac:dyDescent="0.25">
      <c r="B19" s="307">
        <v>15</v>
      </c>
      <c r="C19" s="306"/>
      <c r="D19" s="306"/>
      <c r="E19" s="306"/>
      <c r="F19" s="306"/>
      <c r="G19" s="306"/>
      <c r="H19" s="306"/>
      <c r="I19" s="306"/>
      <c r="J19" s="306"/>
      <c r="K19" s="306"/>
      <c r="L19" s="306"/>
      <c r="M19" s="306"/>
      <c r="N19" s="306"/>
      <c r="O19" s="306"/>
    </row>
    <row r="20" spans="2:15" ht="24.95" customHeight="1" x14ac:dyDescent="0.25">
      <c r="B20" s="307">
        <v>16</v>
      </c>
      <c r="C20" s="306"/>
      <c r="D20" s="306"/>
      <c r="E20" s="306"/>
      <c r="F20" s="306"/>
      <c r="G20" s="306"/>
      <c r="H20" s="306"/>
      <c r="I20" s="306"/>
      <c r="J20" s="306"/>
      <c r="K20" s="306"/>
      <c r="L20" s="306"/>
      <c r="M20" s="306"/>
      <c r="N20" s="306"/>
      <c r="O20" s="306"/>
    </row>
    <row r="21" spans="2:15" ht="24.95" customHeight="1" x14ac:dyDescent="0.25">
      <c r="B21" s="307">
        <v>17</v>
      </c>
      <c r="C21" s="306"/>
      <c r="D21" s="306"/>
      <c r="E21" s="306"/>
      <c r="F21" s="306"/>
      <c r="G21" s="306"/>
      <c r="H21" s="306"/>
      <c r="I21" s="306"/>
      <c r="J21" s="306"/>
      <c r="K21" s="306"/>
      <c r="L21" s="306"/>
      <c r="M21" s="306"/>
      <c r="N21" s="306"/>
      <c r="O21" s="306"/>
    </row>
    <row r="22" spans="2:15" ht="24.95" customHeight="1" x14ac:dyDescent="0.25">
      <c r="B22" s="307">
        <v>18</v>
      </c>
      <c r="C22" s="306"/>
      <c r="D22" s="306"/>
      <c r="E22" s="306"/>
      <c r="F22" s="306"/>
      <c r="G22" s="306"/>
      <c r="H22" s="306"/>
      <c r="I22" s="306"/>
      <c r="J22" s="306"/>
      <c r="K22" s="306"/>
      <c r="L22" s="306"/>
      <c r="M22" s="306"/>
      <c r="N22" s="306"/>
      <c r="O22" s="306"/>
    </row>
    <row r="23" spans="2:15" ht="24.95" customHeight="1" x14ac:dyDescent="0.25">
      <c r="B23" s="307">
        <v>19</v>
      </c>
      <c r="C23" s="306"/>
      <c r="D23" s="306"/>
      <c r="E23" s="306"/>
      <c r="F23" s="306"/>
      <c r="G23" s="306"/>
      <c r="H23" s="306"/>
      <c r="I23" s="306"/>
      <c r="J23" s="306"/>
      <c r="K23" s="306"/>
      <c r="L23" s="306"/>
      <c r="M23" s="306"/>
      <c r="N23" s="306"/>
      <c r="O23" s="306"/>
    </row>
    <row r="24" spans="2:15" ht="24.95" customHeight="1" x14ac:dyDescent="0.25">
      <c r="B24" s="307">
        <v>20</v>
      </c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06"/>
      <c r="N24" s="306"/>
      <c r="O24" s="306"/>
    </row>
    <row r="25" spans="2:15" ht="24.95" customHeight="1" x14ac:dyDescent="0.25">
      <c r="B25" s="307">
        <v>21</v>
      </c>
      <c r="C25" s="306"/>
      <c r="D25" s="306"/>
      <c r="E25" s="306"/>
      <c r="F25" s="306"/>
      <c r="G25" s="306"/>
      <c r="H25" s="306"/>
      <c r="I25" s="306"/>
      <c r="J25" s="306"/>
      <c r="K25" s="306"/>
      <c r="L25" s="306"/>
      <c r="M25" s="306"/>
      <c r="N25" s="306"/>
      <c r="O25" s="306"/>
    </row>
    <row r="26" spans="2:15" ht="24.95" customHeight="1" x14ac:dyDescent="0.25">
      <c r="B26" s="307">
        <v>22</v>
      </c>
      <c r="C26" s="306"/>
      <c r="D26" s="306"/>
      <c r="E26" s="306"/>
      <c r="F26" s="306"/>
      <c r="G26" s="306"/>
      <c r="H26" s="306"/>
      <c r="I26" s="306"/>
      <c r="J26" s="306"/>
      <c r="K26" s="306"/>
      <c r="L26" s="306"/>
      <c r="M26" s="306"/>
      <c r="N26" s="306"/>
      <c r="O26" s="306"/>
    </row>
    <row r="27" spans="2:15" ht="24.95" customHeight="1" x14ac:dyDescent="0.25">
      <c r="B27" s="307">
        <v>23</v>
      </c>
      <c r="C27" s="306"/>
      <c r="D27" s="306"/>
      <c r="E27" s="306"/>
      <c r="F27" s="306"/>
      <c r="G27" s="306"/>
      <c r="H27" s="306"/>
      <c r="I27" s="306"/>
      <c r="J27" s="306"/>
      <c r="K27" s="306"/>
      <c r="L27" s="306"/>
      <c r="M27" s="306"/>
      <c r="N27" s="306"/>
      <c r="O27" s="306"/>
    </row>
    <row r="28" spans="2:15" ht="24.95" customHeight="1" x14ac:dyDescent="0.25">
      <c r="B28" s="307">
        <v>24</v>
      </c>
      <c r="C28" s="306"/>
      <c r="D28" s="306"/>
      <c r="E28" s="306"/>
      <c r="F28" s="306"/>
      <c r="G28" s="306"/>
      <c r="H28" s="306"/>
      <c r="I28" s="306"/>
      <c r="J28" s="306"/>
      <c r="K28" s="306"/>
      <c r="L28" s="306"/>
      <c r="M28" s="306"/>
      <c r="N28" s="306"/>
      <c r="O28" s="306"/>
    </row>
    <row r="29" spans="2:15" ht="24.95" customHeight="1" x14ac:dyDescent="0.25">
      <c r="B29" s="307">
        <v>25</v>
      </c>
      <c r="C29" s="306"/>
      <c r="D29" s="306"/>
      <c r="E29" s="306"/>
      <c r="F29" s="306"/>
      <c r="G29" s="306"/>
      <c r="H29" s="306"/>
      <c r="I29" s="306"/>
      <c r="J29" s="306"/>
      <c r="K29" s="306"/>
      <c r="L29" s="306"/>
      <c r="M29" s="306"/>
      <c r="N29" s="306"/>
      <c r="O29" s="306"/>
    </row>
    <row r="30" spans="2:15" ht="24.95" customHeight="1" x14ac:dyDescent="0.25">
      <c r="B30" s="307">
        <v>26</v>
      </c>
      <c r="C30" s="306"/>
      <c r="D30" s="306"/>
      <c r="E30" s="306"/>
      <c r="F30" s="306"/>
      <c r="G30" s="306"/>
      <c r="H30" s="306"/>
      <c r="I30" s="306"/>
      <c r="J30" s="306"/>
      <c r="K30" s="306"/>
      <c r="L30" s="306"/>
      <c r="M30" s="306"/>
      <c r="N30" s="306"/>
      <c r="O30" s="306"/>
    </row>
    <row r="31" spans="2:15" ht="24.95" customHeight="1" x14ac:dyDescent="0.25">
      <c r="B31" s="307">
        <v>27</v>
      </c>
      <c r="C31" s="306"/>
      <c r="D31" s="306"/>
      <c r="E31" s="306"/>
      <c r="F31" s="306"/>
      <c r="G31" s="306"/>
      <c r="H31" s="306"/>
      <c r="I31" s="306"/>
      <c r="J31" s="306"/>
      <c r="K31" s="306"/>
      <c r="L31" s="306"/>
      <c r="M31" s="306"/>
      <c r="N31" s="306"/>
      <c r="O31" s="306"/>
    </row>
    <row r="32" spans="2:15" ht="24.95" customHeight="1" x14ac:dyDescent="0.25">
      <c r="B32" s="307">
        <v>28</v>
      </c>
      <c r="C32" s="306"/>
      <c r="D32" s="306"/>
      <c r="E32" s="306"/>
      <c r="F32" s="306"/>
      <c r="G32" s="306"/>
      <c r="H32" s="306"/>
      <c r="I32" s="306"/>
      <c r="J32" s="306"/>
      <c r="K32" s="306"/>
      <c r="L32" s="306"/>
      <c r="M32" s="306"/>
      <c r="N32" s="306"/>
      <c r="O32" s="306"/>
    </row>
    <row r="33" spans="2:15" ht="24.95" customHeight="1" x14ac:dyDescent="0.25">
      <c r="B33" s="307">
        <v>29</v>
      </c>
      <c r="C33" s="306"/>
      <c r="D33" s="306"/>
      <c r="E33" s="306"/>
      <c r="F33" s="306"/>
      <c r="G33" s="306"/>
      <c r="H33" s="306"/>
      <c r="I33" s="306"/>
      <c r="J33" s="306"/>
      <c r="K33" s="306"/>
      <c r="L33" s="306"/>
      <c r="M33" s="306"/>
      <c r="N33" s="306"/>
      <c r="O33" s="306"/>
    </row>
    <row r="34" spans="2:15" ht="24.95" customHeight="1" x14ac:dyDescent="0.25">
      <c r="B34" s="307">
        <v>30</v>
      </c>
      <c r="C34" s="306"/>
      <c r="D34" s="306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6"/>
    </row>
    <row r="35" spans="2:15" ht="24.95" customHeight="1" x14ac:dyDescent="0.25">
      <c r="B35" s="307">
        <v>31</v>
      </c>
      <c r="C35" s="306"/>
      <c r="D35" s="306"/>
      <c r="E35" s="306"/>
      <c r="F35" s="306"/>
      <c r="G35" s="306"/>
      <c r="H35" s="306"/>
      <c r="I35" s="306"/>
      <c r="J35" s="306"/>
      <c r="K35" s="306"/>
      <c r="L35" s="306"/>
      <c r="M35" s="306"/>
      <c r="N35" s="306"/>
      <c r="O35" s="306"/>
    </row>
    <row r="36" spans="2:15" ht="77.25" customHeight="1" x14ac:dyDescent="0.85">
      <c r="B36" s="308" t="s">
        <v>576</v>
      </c>
      <c r="C36" s="309"/>
      <c r="D36" s="309"/>
      <c r="E36" s="643"/>
      <c r="F36" s="644"/>
      <c r="G36" s="643"/>
      <c r="H36" s="645"/>
      <c r="I36" s="644"/>
      <c r="J36" s="309"/>
      <c r="K36" s="309"/>
      <c r="L36" s="309"/>
      <c r="M36" s="309"/>
      <c r="N36" s="309"/>
      <c r="O36" s="309"/>
    </row>
  </sheetData>
  <mergeCells count="6">
    <mergeCell ref="E36:F36"/>
    <mergeCell ref="G36:I36"/>
    <mergeCell ref="G2:I2"/>
    <mergeCell ref="B1:O1"/>
    <mergeCell ref="K2:O2"/>
    <mergeCell ref="B2:F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30E1495-2537-4C9D-A844-9792AF33B58F}">
          <x14:formula1>
            <xm:f>REf!$A$3:$A$85</xm:f>
          </x14:formula1>
          <xm:sqref>J2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E4A93-F274-4472-BAC9-FD2F7D3DAFE2}">
  <dimension ref="B1:W3"/>
  <sheetViews>
    <sheetView rightToLeft="1" workbookViewId="0">
      <selection activeCell="J2" sqref="J2"/>
    </sheetView>
  </sheetViews>
  <sheetFormatPr defaultRowHeight="15" x14ac:dyDescent="0.25"/>
  <cols>
    <col min="1" max="1" width="4.7109375" customWidth="1"/>
    <col min="2" max="2" width="13.5703125" customWidth="1"/>
    <col min="3" max="3" width="16.140625" customWidth="1"/>
    <col min="4" max="4" width="16.28515625" customWidth="1"/>
    <col min="5" max="5" width="13" customWidth="1"/>
    <col min="6" max="6" width="18.85546875" customWidth="1"/>
    <col min="7" max="7" width="16.42578125" customWidth="1"/>
    <col min="8" max="8" width="22.42578125" customWidth="1"/>
    <col min="9" max="9" width="17.85546875" customWidth="1"/>
    <col min="10" max="10" width="25.28515625" customWidth="1"/>
    <col min="11" max="11" width="17.42578125" customWidth="1"/>
    <col min="12" max="12" width="30.85546875" customWidth="1"/>
    <col min="13" max="13" width="28.7109375" customWidth="1"/>
    <col min="14" max="14" width="24.7109375" customWidth="1"/>
    <col min="15" max="15" width="24" customWidth="1"/>
  </cols>
  <sheetData>
    <row r="1" spans="2:23" ht="38.25" customHeight="1" thickBot="1" x14ac:dyDescent="0.3">
      <c r="B1" s="649" t="s">
        <v>577</v>
      </c>
      <c r="C1" s="650"/>
      <c r="D1" s="650"/>
      <c r="E1" s="650"/>
      <c r="F1" s="650"/>
      <c r="G1" s="650"/>
      <c r="H1" s="650"/>
      <c r="I1" s="650"/>
      <c r="J1" s="650"/>
      <c r="K1" s="650"/>
      <c r="L1" s="650"/>
      <c r="M1" s="650"/>
      <c r="N1" s="650"/>
      <c r="O1" s="651"/>
      <c r="P1" s="303"/>
      <c r="Q1" s="303"/>
      <c r="R1" s="303"/>
      <c r="S1" s="303"/>
      <c r="T1" s="303"/>
      <c r="U1" s="303"/>
      <c r="V1" s="303"/>
      <c r="W1" s="303"/>
    </row>
    <row r="2" spans="2:23" ht="55.5" customHeight="1" thickBot="1" x14ac:dyDescent="0.3">
      <c r="B2" s="655"/>
      <c r="C2" s="656"/>
      <c r="D2" s="656"/>
      <c r="E2" s="656"/>
      <c r="F2" s="657"/>
      <c r="G2" s="646" t="s">
        <v>578</v>
      </c>
      <c r="H2" s="647"/>
      <c r="I2" s="648"/>
      <c r="J2" s="304" t="s">
        <v>349</v>
      </c>
      <c r="K2" s="652"/>
      <c r="L2" s="653"/>
      <c r="M2" s="653"/>
      <c r="N2" s="653"/>
      <c r="O2" s="654"/>
    </row>
    <row r="3" spans="2:23" s="317" customFormat="1" ht="30" customHeight="1" x14ac:dyDescent="0.4">
      <c r="B3" s="302" t="s">
        <v>337</v>
      </c>
      <c r="C3" s="302" t="s">
        <v>83</v>
      </c>
      <c r="D3" s="302" t="s">
        <v>579</v>
      </c>
      <c r="E3" s="302" t="s">
        <v>580</v>
      </c>
      <c r="F3" s="302" t="s">
        <v>587</v>
      </c>
      <c r="G3" s="302" t="s">
        <v>581</v>
      </c>
      <c r="H3" s="302" t="s">
        <v>572</v>
      </c>
      <c r="I3" s="302" t="s">
        <v>582</v>
      </c>
      <c r="J3" s="302" t="s">
        <v>13</v>
      </c>
      <c r="K3" s="302" t="s">
        <v>583</v>
      </c>
      <c r="L3" s="302" t="s">
        <v>584</v>
      </c>
      <c r="M3" s="302" t="s">
        <v>585</v>
      </c>
      <c r="N3" s="302" t="s">
        <v>58</v>
      </c>
      <c r="O3" s="302" t="s">
        <v>586</v>
      </c>
    </row>
  </sheetData>
  <mergeCells count="4">
    <mergeCell ref="B1:O1"/>
    <mergeCell ref="B2:F2"/>
    <mergeCell ref="G2:I2"/>
    <mergeCell ref="K2:O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3754F4-35E2-4DAC-AABE-457F78FE80CB}">
          <x14:formula1>
            <xm:f>REf!$J$109:$J$136</xm:f>
          </x14:formula1>
          <xm:sqref>J2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268CF-2F70-40BA-9B7C-D2925C4AEF50}">
  <sheetPr codeName="Sheet32">
    <pageSetUpPr fitToPage="1"/>
  </sheetPr>
  <dimension ref="A1:X150"/>
  <sheetViews>
    <sheetView rightToLeft="1" tabSelected="1" zoomScale="85" zoomScaleNormal="85" workbookViewId="0">
      <selection activeCell="E12" sqref="E12:G13"/>
    </sheetView>
  </sheetViews>
  <sheetFormatPr defaultRowHeight="15" x14ac:dyDescent="0.25"/>
  <cols>
    <col min="3" max="3" width="15.28515625" customWidth="1"/>
    <col min="4" max="4" width="14.7109375" customWidth="1"/>
    <col min="5" max="5" width="12" customWidth="1"/>
    <col min="6" max="6" width="11.85546875" customWidth="1"/>
    <col min="7" max="7" width="12.140625" customWidth="1"/>
    <col min="8" max="9" width="12.7109375" customWidth="1"/>
    <col min="10" max="10" width="12.140625" customWidth="1"/>
    <col min="11" max="11" width="11" customWidth="1"/>
    <col min="13" max="14" width="9.140625" customWidth="1"/>
    <col min="15" max="15" width="9.28515625" customWidth="1"/>
    <col min="16" max="16" width="9.140625" customWidth="1"/>
    <col min="17" max="17" width="19.7109375" customWidth="1"/>
    <col min="18" max="18" width="31.42578125" customWidth="1"/>
    <col min="19" max="19" width="32.42578125" customWidth="1"/>
  </cols>
  <sheetData>
    <row r="1" spans="1:22" ht="15" customHeight="1" x14ac:dyDescent="0.25">
      <c r="A1" s="662" t="s">
        <v>534</v>
      </c>
      <c r="B1" s="663"/>
      <c r="C1" s="663"/>
      <c r="D1" s="663"/>
      <c r="E1" s="663"/>
      <c r="F1" s="663"/>
      <c r="G1" s="663"/>
      <c r="H1" s="663"/>
      <c r="I1" s="663"/>
      <c r="J1" s="664"/>
      <c r="K1" s="671" t="s">
        <v>359</v>
      </c>
      <c r="L1" s="672"/>
      <c r="M1" s="672"/>
      <c r="N1" s="672"/>
      <c r="O1" s="672"/>
      <c r="P1" s="672"/>
      <c r="Q1" s="673"/>
      <c r="R1" s="720" t="s">
        <v>508</v>
      </c>
      <c r="S1" s="721"/>
      <c r="T1" s="510"/>
    </row>
    <row r="2" spans="1:22" ht="15" customHeight="1" x14ac:dyDescent="0.25">
      <c r="A2" s="665"/>
      <c r="B2" s="666"/>
      <c r="C2" s="666"/>
      <c r="D2" s="666"/>
      <c r="E2" s="666"/>
      <c r="F2" s="666"/>
      <c r="G2" s="666"/>
      <c r="H2" s="666"/>
      <c r="I2" s="666"/>
      <c r="J2" s="667"/>
      <c r="K2" s="674"/>
      <c r="L2" s="675"/>
      <c r="M2" s="675"/>
      <c r="N2" s="675"/>
      <c r="O2" s="675"/>
      <c r="P2" s="675"/>
      <c r="Q2" s="676"/>
      <c r="R2" s="722"/>
      <c r="S2" s="723"/>
      <c r="T2" s="510"/>
    </row>
    <row r="3" spans="1:22" ht="15" customHeight="1" x14ac:dyDescent="0.25">
      <c r="A3" s="665"/>
      <c r="B3" s="666"/>
      <c r="C3" s="666"/>
      <c r="D3" s="666"/>
      <c r="E3" s="666"/>
      <c r="F3" s="666"/>
      <c r="G3" s="666"/>
      <c r="H3" s="666"/>
      <c r="I3" s="666"/>
      <c r="J3" s="667"/>
      <c r="K3" s="674"/>
      <c r="L3" s="675"/>
      <c r="M3" s="675"/>
      <c r="N3" s="675"/>
      <c r="O3" s="675"/>
      <c r="P3" s="675"/>
      <c r="Q3" s="676"/>
      <c r="R3" s="722"/>
      <c r="S3" s="723"/>
      <c r="T3" s="510"/>
    </row>
    <row r="4" spans="1:22" ht="15" customHeight="1" x14ac:dyDescent="0.25">
      <c r="A4" s="665"/>
      <c r="B4" s="666"/>
      <c r="C4" s="666"/>
      <c r="D4" s="666"/>
      <c r="E4" s="666"/>
      <c r="F4" s="666"/>
      <c r="G4" s="666"/>
      <c r="H4" s="666"/>
      <c r="I4" s="666"/>
      <c r="J4" s="667"/>
      <c r="K4" s="674"/>
      <c r="L4" s="675"/>
      <c r="M4" s="675"/>
      <c r="N4" s="675"/>
      <c r="O4" s="675"/>
      <c r="P4" s="675"/>
      <c r="Q4" s="676"/>
      <c r="R4" s="722"/>
      <c r="S4" s="723"/>
      <c r="T4" s="510"/>
    </row>
    <row r="5" spans="1:22" ht="15" customHeight="1" thickBot="1" x14ac:dyDescent="0.3">
      <c r="A5" s="665"/>
      <c r="B5" s="666"/>
      <c r="C5" s="666"/>
      <c r="D5" s="666"/>
      <c r="E5" s="666"/>
      <c r="F5" s="666"/>
      <c r="G5" s="666"/>
      <c r="H5" s="666"/>
      <c r="I5" s="666"/>
      <c r="J5" s="667"/>
      <c r="K5" s="674"/>
      <c r="L5" s="675"/>
      <c r="M5" s="675"/>
      <c r="N5" s="675"/>
      <c r="O5" s="675"/>
      <c r="P5" s="675"/>
      <c r="Q5" s="676"/>
      <c r="R5" s="722"/>
      <c r="S5" s="723"/>
      <c r="T5" s="510"/>
    </row>
    <row r="6" spans="1:22" ht="15" customHeight="1" x14ac:dyDescent="0.25">
      <c r="A6" s="665"/>
      <c r="B6" s="666"/>
      <c r="C6" s="666"/>
      <c r="D6" s="666"/>
      <c r="E6" s="666"/>
      <c r="F6" s="666"/>
      <c r="G6" s="666"/>
      <c r="H6" s="666"/>
      <c r="I6" s="666"/>
      <c r="J6" s="667"/>
      <c r="K6" s="674"/>
      <c r="L6" s="675"/>
      <c r="M6" s="675"/>
      <c r="N6" s="675"/>
      <c r="O6" s="675"/>
      <c r="P6" s="675"/>
      <c r="Q6" s="676"/>
      <c r="R6" s="720" t="s">
        <v>509</v>
      </c>
      <c r="S6" s="721"/>
      <c r="T6" s="510"/>
    </row>
    <row r="7" spans="1:22" ht="15" customHeight="1" x14ac:dyDescent="0.25">
      <c r="A7" s="665"/>
      <c r="B7" s="666"/>
      <c r="C7" s="666"/>
      <c r="D7" s="666"/>
      <c r="E7" s="666"/>
      <c r="F7" s="666"/>
      <c r="G7" s="666"/>
      <c r="H7" s="666"/>
      <c r="I7" s="666"/>
      <c r="J7" s="667"/>
      <c r="K7" s="674"/>
      <c r="L7" s="675"/>
      <c r="M7" s="675"/>
      <c r="N7" s="675"/>
      <c r="O7" s="675"/>
      <c r="P7" s="675"/>
      <c r="Q7" s="676"/>
      <c r="R7" s="722"/>
      <c r="S7" s="723"/>
      <c r="T7" s="510"/>
    </row>
    <row r="8" spans="1:22" ht="15" customHeight="1" thickBot="1" x14ac:dyDescent="0.3">
      <c r="A8" s="668"/>
      <c r="B8" s="669"/>
      <c r="C8" s="669"/>
      <c r="D8" s="669"/>
      <c r="E8" s="669"/>
      <c r="F8" s="669"/>
      <c r="G8" s="669"/>
      <c r="H8" s="669"/>
      <c r="I8" s="669"/>
      <c r="J8" s="670"/>
      <c r="K8" s="677"/>
      <c r="L8" s="678"/>
      <c r="M8" s="678"/>
      <c r="N8" s="678"/>
      <c r="O8" s="678"/>
      <c r="P8" s="678"/>
      <c r="Q8" s="679"/>
      <c r="R8" s="724"/>
      <c r="S8" s="725"/>
      <c r="T8" s="510"/>
    </row>
    <row r="9" spans="1:22" ht="34.5" thickBot="1" x14ac:dyDescent="0.3">
      <c r="A9" s="726" t="s">
        <v>1</v>
      </c>
      <c r="B9" s="727"/>
      <c r="C9" s="732" t="s">
        <v>510</v>
      </c>
      <c r="D9" s="735" t="s">
        <v>2</v>
      </c>
      <c r="E9" s="738" t="s">
        <v>511</v>
      </c>
      <c r="F9" s="739"/>
      <c r="G9" s="739"/>
      <c r="H9" s="739"/>
      <c r="I9" s="739"/>
      <c r="J9" s="739"/>
      <c r="K9" s="739"/>
      <c r="L9" s="739"/>
      <c r="M9" s="739"/>
      <c r="N9" s="739"/>
      <c r="O9" s="739"/>
      <c r="P9" s="740"/>
      <c r="Q9" s="741" t="s">
        <v>21</v>
      </c>
      <c r="R9" s="744" t="s">
        <v>512</v>
      </c>
      <c r="S9" s="747" t="s">
        <v>513</v>
      </c>
      <c r="T9" s="510"/>
    </row>
    <row r="10" spans="1:22" ht="24" customHeight="1" x14ac:dyDescent="0.25">
      <c r="A10" s="728"/>
      <c r="B10" s="729"/>
      <c r="C10" s="733"/>
      <c r="D10" s="736"/>
      <c r="E10" s="750" t="s">
        <v>53</v>
      </c>
      <c r="F10" s="751"/>
      <c r="G10" s="752"/>
      <c r="H10" s="751" t="s">
        <v>69</v>
      </c>
      <c r="I10" s="751"/>
      <c r="J10" s="752"/>
      <c r="K10" s="756" t="s">
        <v>54</v>
      </c>
      <c r="L10" s="757"/>
      <c r="M10" s="758"/>
      <c r="N10" s="762" t="s">
        <v>55</v>
      </c>
      <c r="O10" s="763"/>
      <c r="P10" s="764"/>
      <c r="Q10" s="742"/>
      <c r="R10" s="745"/>
      <c r="S10" s="748"/>
      <c r="T10" s="510"/>
    </row>
    <row r="11" spans="1:22" ht="24" customHeight="1" thickBot="1" x14ac:dyDescent="0.3">
      <c r="A11" s="730"/>
      <c r="B11" s="731"/>
      <c r="C11" s="734"/>
      <c r="D11" s="737"/>
      <c r="E11" s="753"/>
      <c r="F11" s="754"/>
      <c r="G11" s="755"/>
      <c r="H11" s="754"/>
      <c r="I11" s="754"/>
      <c r="J11" s="755"/>
      <c r="K11" s="759"/>
      <c r="L11" s="760"/>
      <c r="M11" s="761"/>
      <c r="N11" s="759"/>
      <c r="O11" s="760"/>
      <c r="P11" s="761"/>
      <c r="Q11" s="743"/>
      <c r="R11" s="746"/>
      <c r="S11" s="749"/>
      <c r="T11" s="510"/>
      <c r="V11" t="str" cm="1">
        <f t="array" aca="1" ref="V11" ca="1">IFERROR(
    IF(
        INDIRECT("'" &amp; INDEX(SheetList,ROW(#REF!)) &amp; "'!J153")=$K$1,
        INDEX(SheetList,ROW(#REF!)),
        ""
    ),
"")</f>
        <v/>
      </c>
    </row>
    <row r="12" spans="1:22" ht="15" customHeight="1" x14ac:dyDescent="0.25">
      <c r="A12" s="765">
        <v>1</v>
      </c>
      <c r="B12" s="719"/>
      <c r="C12" s="710" t="s">
        <v>509</v>
      </c>
      <c r="D12" s="719" t="s">
        <v>514</v>
      </c>
      <c r="E12" s="711"/>
      <c r="F12" s="712"/>
      <c r="G12" s="713"/>
      <c r="H12" s="711"/>
      <c r="I12" s="712"/>
      <c r="J12" s="713"/>
      <c r="K12" s="711"/>
      <c r="L12" s="712"/>
      <c r="M12" s="713"/>
      <c r="N12" s="711"/>
      <c r="O12" s="712"/>
      <c r="P12" s="713"/>
      <c r="Q12" s="714"/>
      <c r="R12" s="715"/>
      <c r="S12" s="717"/>
      <c r="T12" s="510"/>
    </row>
    <row r="13" spans="1:22" ht="15" customHeight="1" x14ac:dyDescent="0.25">
      <c r="A13" s="766"/>
      <c r="B13" s="696"/>
      <c r="C13" s="696"/>
      <c r="D13" s="696"/>
      <c r="E13" s="700"/>
      <c r="F13" s="701"/>
      <c r="G13" s="702"/>
      <c r="H13" s="700"/>
      <c r="I13" s="701"/>
      <c r="J13" s="702"/>
      <c r="K13" s="700"/>
      <c r="L13" s="701"/>
      <c r="M13" s="702"/>
      <c r="N13" s="700"/>
      <c r="O13" s="701"/>
      <c r="P13" s="702"/>
      <c r="Q13" s="703"/>
      <c r="R13" s="716"/>
      <c r="S13" s="718"/>
      <c r="T13" s="510"/>
    </row>
    <row r="14" spans="1:22" ht="15" customHeight="1" x14ac:dyDescent="0.25">
      <c r="A14" s="766"/>
      <c r="B14" s="696"/>
      <c r="C14" s="696"/>
      <c r="D14" s="696" t="s">
        <v>515</v>
      </c>
      <c r="E14" s="697"/>
      <c r="F14" s="698"/>
      <c r="G14" s="699"/>
      <c r="H14" s="697"/>
      <c r="I14" s="698"/>
      <c r="J14" s="699"/>
      <c r="K14" s="697"/>
      <c r="L14" s="698"/>
      <c r="M14" s="699"/>
      <c r="N14" s="697"/>
      <c r="O14" s="698"/>
      <c r="P14" s="699"/>
      <c r="Q14" s="703"/>
      <c r="R14" s="694"/>
      <c r="S14" s="695"/>
      <c r="T14" s="510"/>
      <c r="V14">
        <f>INDEX(SheetList,1)</f>
        <v>1</v>
      </c>
    </row>
    <row r="15" spans="1:22" ht="15" customHeight="1" thickBot="1" x14ac:dyDescent="0.3">
      <c r="A15" s="766"/>
      <c r="B15" s="696"/>
      <c r="C15" s="696"/>
      <c r="D15" s="696"/>
      <c r="E15" s="700"/>
      <c r="F15" s="701"/>
      <c r="G15" s="702"/>
      <c r="H15" s="700"/>
      <c r="I15" s="701"/>
      <c r="J15" s="702"/>
      <c r="K15" s="700"/>
      <c r="L15" s="701"/>
      <c r="M15" s="702"/>
      <c r="N15" s="700"/>
      <c r="O15" s="701"/>
      <c r="P15" s="702"/>
      <c r="Q15" s="703"/>
      <c r="R15" s="694"/>
      <c r="S15" s="695"/>
      <c r="T15" s="510"/>
      <c r="V15" t="str">
        <f>"&gt;" &amp; $K$1 &amp; "&lt;"</f>
        <v>&gt;AB01&lt;</v>
      </c>
    </row>
    <row r="16" spans="1:22" ht="15" customHeight="1" x14ac:dyDescent="0.25">
      <c r="A16" s="704">
        <v>2</v>
      </c>
      <c r="B16" s="705"/>
      <c r="C16" s="710" t="s">
        <v>516</v>
      </c>
      <c r="D16" s="696" t="s">
        <v>514</v>
      </c>
      <c r="E16" s="697"/>
      <c r="F16" s="698"/>
      <c r="G16" s="699"/>
      <c r="H16" s="697"/>
      <c r="I16" s="698"/>
      <c r="J16" s="699"/>
      <c r="K16" s="697"/>
      <c r="L16" s="698"/>
      <c r="M16" s="699"/>
      <c r="N16" s="697"/>
      <c r="O16" s="698"/>
      <c r="P16" s="699"/>
      <c r="Q16" s="703"/>
      <c r="R16" s="694"/>
      <c r="S16" s="695"/>
      <c r="T16" s="510"/>
      <c r="V16" t="str">
        <f>"&gt;" &amp; INDEX(SheetList,1) &amp; "&lt;"</f>
        <v>&gt;1&lt;</v>
      </c>
    </row>
    <row r="17" spans="1:22" ht="15" customHeight="1" x14ac:dyDescent="0.25">
      <c r="A17" s="706"/>
      <c r="B17" s="707"/>
      <c r="C17" s="696"/>
      <c r="D17" s="696"/>
      <c r="E17" s="700"/>
      <c r="F17" s="701"/>
      <c r="G17" s="702"/>
      <c r="H17" s="700"/>
      <c r="I17" s="701"/>
      <c r="J17" s="702"/>
      <c r="K17" s="700"/>
      <c r="L17" s="701"/>
      <c r="M17" s="702"/>
      <c r="N17" s="700"/>
      <c r="O17" s="701"/>
      <c r="P17" s="702"/>
      <c r="Q17" s="703"/>
      <c r="R17" s="694"/>
      <c r="S17" s="695"/>
      <c r="T17" s="510"/>
      <c r="V17" cm="1">
        <f t="array" aca="1" ref="V17" ca="1">INDIRECT("'" &amp; INDEX(SheetList,1) &amp; "'!J158")</f>
        <v>0</v>
      </c>
    </row>
    <row r="18" spans="1:22" ht="15" customHeight="1" x14ac:dyDescent="0.25">
      <c r="A18" s="706"/>
      <c r="B18" s="707"/>
      <c r="C18" s="696"/>
      <c r="D18" s="696" t="s">
        <v>515</v>
      </c>
      <c r="E18" s="697"/>
      <c r="F18" s="698"/>
      <c r="G18" s="699"/>
      <c r="H18" s="697"/>
      <c r="I18" s="698"/>
      <c r="J18" s="699"/>
      <c r="K18" s="697"/>
      <c r="L18" s="698"/>
      <c r="M18" s="699"/>
      <c r="N18" s="697"/>
      <c r="O18" s="698"/>
      <c r="P18" s="699"/>
      <c r="Q18" s="703"/>
      <c r="R18" s="694"/>
      <c r="S18" s="695"/>
      <c r="T18" s="510"/>
    </row>
    <row r="19" spans="1:22" ht="15" customHeight="1" thickBot="1" x14ac:dyDescent="0.3">
      <c r="A19" s="708"/>
      <c r="B19" s="709"/>
      <c r="C19" s="696"/>
      <c r="D19" s="696"/>
      <c r="E19" s="700"/>
      <c r="F19" s="701"/>
      <c r="G19" s="702"/>
      <c r="H19" s="700"/>
      <c r="I19" s="701"/>
      <c r="J19" s="702"/>
      <c r="K19" s="700"/>
      <c r="L19" s="701"/>
      <c r="M19" s="702"/>
      <c r="N19" s="700"/>
      <c r="O19" s="701"/>
      <c r="P19" s="702"/>
      <c r="Q19" s="703"/>
      <c r="R19" s="694"/>
      <c r="S19" s="695"/>
      <c r="T19" s="510"/>
    </row>
    <row r="20" spans="1:22" ht="15" customHeight="1" x14ac:dyDescent="0.25">
      <c r="A20" s="704">
        <v>3</v>
      </c>
      <c r="B20" s="705"/>
      <c r="C20" s="710" t="s">
        <v>517</v>
      </c>
      <c r="D20" s="696" t="s">
        <v>514</v>
      </c>
      <c r="E20" s="697"/>
      <c r="F20" s="698"/>
      <c r="G20" s="699"/>
      <c r="H20" s="697"/>
      <c r="I20" s="698"/>
      <c r="J20" s="699"/>
      <c r="K20" s="697"/>
      <c r="L20" s="698"/>
      <c r="M20" s="699"/>
      <c r="N20" s="697"/>
      <c r="O20" s="698"/>
      <c r="P20" s="699"/>
      <c r="Q20" s="703"/>
      <c r="R20" s="694"/>
      <c r="S20" s="695"/>
      <c r="T20" s="510"/>
    </row>
    <row r="21" spans="1:22" ht="15" customHeight="1" x14ac:dyDescent="0.25">
      <c r="A21" s="706"/>
      <c r="B21" s="707"/>
      <c r="C21" s="696"/>
      <c r="D21" s="696"/>
      <c r="E21" s="700"/>
      <c r="F21" s="701"/>
      <c r="G21" s="702"/>
      <c r="H21" s="700"/>
      <c r="I21" s="701"/>
      <c r="J21" s="702"/>
      <c r="K21" s="700"/>
      <c r="L21" s="701"/>
      <c r="M21" s="702"/>
      <c r="N21" s="700"/>
      <c r="O21" s="701"/>
      <c r="P21" s="702"/>
      <c r="Q21" s="703"/>
      <c r="R21" s="694"/>
      <c r="S21" s="695"/>
      <c r="T21" s="510"/>
    </row>
    <row r="22" spans="1:22" ht="15" customHeight="1" x14ac:dyDescent="0.25">
      <c r="A22" s="706"/>
      <c r="B22" s="707"/>
      <c r="C22" s="696"/>
      <c r="D22" s="696" t="s">
        <v>515</v>
      </c>
      <c r="E22" s="697"/>
      <c r="F22" s="698"/>
      <c r="G22" s="699"/>
      <c r="H22" s="697"/>
      <c r="I22" s="698"/>
      <c r="J22" s="699"/>
      <c r="K22" s="697"/>
      <c r="L22" s="698"/>
      <c r="M22" s="699"/>
      <c r="N22" s="697"/>
      <c r="O22" s="698"/>
      <c r="P22" s="699"/>
      <c r="Q22" s="703"/>
      <c r="R22" s="694"/>
      <c r="S22" s="695"/>
      <c r="T22" s="510"/>
    </row>
    <row r="23" spans="1:22" ht="15" customHeight="1" thickBot="1" x14ac:dyDescent="0.3">
      <c r="A23" s="708"/>
      <c r="B23" s="709"/>
      <c r="C23" s="696"/>
      <c r="D23" s="696"/>
      <c r="E23" s="700"/>
      <c r="F23" s="701"/>
      <c r="G23" s="702"/>
      <c r="H23" s="700"/>
      <c r="I23" s="701"/>
      <c r="J23" s="702"/>
      <c r="K23" s="700"/>
      <c r="L23" s="701"/>
      <c r="M23" s="702"/>
      <c r="N23" s="700"/>
      <c r="O23" s="701"/>
      <c r="P23" s="702"/>
      <c r="Q23" s="703"/>
      <c r="R23" s="694"/>
      <c r="S23" s="695"/>
      <c r="T23" s="510"/>
    </row>
    <row r="24" spans="1:22" ht="15" customHeight="1" x14ac:dyDescent="0.25">
      <c r="A24" s="704">
        <v>4</v>
      </c>
      <c r="B24" s="705"/>
      <c r="C24" s="710" t="s">
        <v>518</v>
      </c>
      <c r="D24" s="696" t="s">
        <v>514</v>
      </c>
      <c r="E24" s="697"/>
      <c r="F24" s="698"/>
      <c r="G24" s="699"/>
      <c r="H24" s="697"/>
      <c r="I24" s="698"/>
      <c r="J24" s="699"/>
      <c r="K24" s="697"/>
      <c r="L24" s="698"/>
      <c r="M24" s="699"/>
      <c r="N24" s="697"/>
      <c r="O24" s="698"/>
      <c r="P24" s="699"/>
      <c r="Q24" s="703"/>
      <c r="R24" s="694"/>
      <c r="S24" s="695"/>
      <c r="T24" s="510"/>
    </row>
    <row r="25" spans="1:22" ht="15" customHeight="1" x14ac:dyDescent="0.25">
      <c r="A25" s="706"/>
      <c r="B25" s="707"/>
      <c r="C25" s="696"/>
      <c r="D25" s="696"/>
      <c r="E25" s="700"/>
      <c r="F25" s="701"/>
      <c r="G25" s="702"/>
      <c r="H25" s="700"/>
      <c r="I25" s="701"/>
      <c r="J25" s="702"/>
      <c r="K25" s="700"/>
      <c r="L25" s="701"/>
      <c r="M25" s="702"/>
      <c r="N25" s="700"/>
      <c r="O25" s="701"/>
      <c r="P25" s="702"/>
      <c r="Q25" s="703"/>
      <c r="R25" s="694"/>
      <c r="S25" s="695"/>
      <c r="T25" s="510"/>
    </row>
    <row r="26" spans="1:22" ht="15" customHeight="1" x14ac:dyDescent="0.25">
      <c r="A26" s="706"/>
      <c r="B26" s="707"/>
      <c r="C26" s="696"/>
      <c r="D26" s="696" t="s">
        <v>515</v>
      </c>
      <c r="E26" s="697"/>
      <c r="F26" s="698"/>
      <c r="G26" s="699"/>
      <c r="H26" s="697"/>
      <c r="I26" s="698"/>
      <c r="J26" s="699"/>
      <c r="K26" s="697"/>
      <c r="L26" s="698"/>
      <c r="M26" s="699"/>
      <c r="N26" s="697"/>
      <c r="O26" s="698"/>
      <c r="P26" s="699"/>
      <c r="Q26" s="703"/>
      <c r="R26" s="694"/>
      <c r="S26" s="695"/>
      <c r="T26" s="510"/>
    </row>
    <row r="27" spans="1:22" ht="15" customHeight="1" thickBot="1" x14ac:dyDescent="0.3">
      <c r="A27" s="708"/>
      <c r="B27" s="709"/>
      <c r="C27" s="696"/>
      <c r="D27" s="696"/>
      <c r="E27" s="700"/>
      <c r="F27" s="701"/>
      <c r="G27" s="702"/>
      <c r="H27" s="700"/>
      <c r="I27" s="701"/>
      <c r="J27" s="702"/>
      <c r="K27" s="700"/>
      <c r="L27" s="701"/>
      <c r="M27" s="702"/>
      <c r="N27" s="700"/>
      <c r="O27" s="701"/>
      <c r="P27" s="702"/>
      <c r="Q27" s="703"/>
      <c r="R27" s="694"/>
      <c r="S27" s="695"/>
      <c r="T27" s="510"/>
    </row>
    <row r="28" spans="1:22" ht="15" customHeight="1" x14ac:dyDescent="0.25">
      <c r="A28" s="704">
        <v>5</v>
      </c>
      <c r="B28" s="705"/>
      <c r="C28" s="710" t="s">
        <v>519</v>
      </c>
      <c r="D28" s="696" t="s">
        <v>514</v>
      </c>
      <c r="E28" s="697"/>
      <c r="F28" s="698"/>
      <c r="G28" s="699"/>
      <c r="H28" s="697"/>
      <c r="I28" s="698"/>
      <c r="J28" s="699"/>
      <c r="K28" s="697"/>
      <c r="L28" s="698"/>
      <c r="M28" s="699"/>
      <c r="N28" s="697"/>
      <c r="O28" s="698"/>
      <c r="P28" s="699"/>
      <c r="Q28" s="703"/>
      <c r="R28" s="694"/>
      <c r="S28" s="695"/>
      <c r="T28" s="510"/>
    </row>
    <row r="29" spans="1:22" ht="15" customHeight="1" x14ac:dyDescent="0.25">
      <c r="A29" s="706"/>
      <c r="B29" s="707"/>
      <c r="C29" s="696"/>
      <c r="D29" s="696"/>
      <c r="E29" s="700"/>
      <c r="F29" s="701"/>
      <c r="G29" s="702"/>
      <c r="H29" s="700"/>
      <c r="I29" s="701"/>
      <c r="J29" s="702"/>
      <c r="K29" s="700"/>
      <c r="L29" s="701"/>
      <c r="M29" s="702"/>
      <c r="N29" s="700"/>
      <c r="O29" s="701"/>
      <c r="P29" s="702"/>
      <c r="Q29" s="703"/>
      <c r="R29" s="694"/>
      <c r="S29" s="695"/>
      <c r="T29" s="510"/>
    </row>
    <row r="30" spans="1:22" ht="15" customHeight="1" x14ac:dyDescent="0.25">
      <c r="A30" s="706"/>
      <c r="B30" s="707"/>
      <c r="C30" s="696"/>
      <c r="D30" s="696" t="s">
        <v>515</v>
      </c>
      <c r="E30" s="697"/>
      <c r="F30" s="698"/>
      <c r="G30" s="699"/>
      <c r="H30" s="697"/>
      <c r="I30" s="698"/>
      <c r="J30" s="699"/>
      <c r="K30" s="697"/>
      <c r="L30" s="698"/>
      <c r="M30" s="699"/>
      <c r="N30" s="697"/>
      <c r="O30" s="698"/>
      <c r="P30" s="699"/>
      <c r="Q30" s="703"/>
      <c r="R30" s="694"/>
      <c r="S30" s="695"/>
      <c r="T30" s="510"/>
    </row>
    <row r="31" spans="1:22" ht="15" customHeight="1" thickBot="1" x14ac:dyDescent="0.3">
      <c r="A31" s="708"/>
      <c r="B31" s="709"/>
      <c r="C31" s="696"/>
      <c r="D31" s="696"/>
      <c r="E31" s="700"/>
      <c r="F31" s="701"/>
      <c r="G31" s="702"/>
      <c r="H31" s="700"/>
      <c r="I31" s="701"/>
      <c r="J31" s="702"/>
      <c r="K31" s="700"/>
      <c r="L31" s="701"/>
      <c r="M31" s="702"/>
      <c r="N31" s="700"/>
      <c r="O31" s="701"/>
      <c r="P31" s="702"/>
      <c r="Q31" s="703"/>
      <c r="R31" s="694"/>
      <c r="S31" s="695"/>
      <c r="T31" s="510"/>
    </row>
    <row r="32" spans="1:22" ht="15" customHeight="1" x14ac:dyDescent="0.25">
      <c r="A32" s="704">
        <v>6</v>
      </c>
      <c r="B32" s="705"/>
      <c r="C32" s="710" t="s">
        <v>520</v>
      </c>
      <c r="D32" s="696" t="s">
        <v>514</v>
      </c>
      <c r="E32" s="697"/>
      <c r="F32" s="698"/>
      <c r="G32" s="699"/>
      <c r="H32" s="697"/>
      <c r="I32" s="698"/>
      <c r="J32" s="699"/>
      <c r="K32" s="697"/>
      <c r="L32" s="698"/>
      <c r="M32" s="699"/>
      <c r="N32" s="697"/>
      <c r="O32" s="698"/>
      <c r="P32" s="699"/>
      <c r="Q32" s="703"/>
      <c r="R32" s="694"/>
      <c r="S32" s="695"/>
      <c r="T32" s="510"/>
    </row>
    <row r="33" spans="1:24" ht="15" customHeight="1" x14ac:dyDescent="0.25">
      <c r="A33" s="706"/>
      <c r="B33" s="707"/>
      <c r="C33" s="696"/>
      <c r="D33" s="696"/>
      <c r="E33" s="700"/>
      <c r="F33" s="701"/>
      <c r="G33" s="702"/>
      <c r="H33" s="700"/>
      <c r="I33" s="701"/>
      <c r="J33" s="702"/>
      <c r="K33" s="700"/>
      <c r="L33" s="701"/>
      <c r="M33" s="702"/>
      <c r="N33" s="700"/>
      <c r="O33" s="701"/>
      <c r="P33" s="702"/>
      <c r="Q33" s="703"/>
      <c r="R33" s="694"/>
      <c r="S33" s="695"/>
      <c r="T33" s="510"/>
    </row>
    <row r="34" spans="1:24" ht="15" customHeight="1" x14ac:dyDescent="0.25">
      <c r="A34" s="706"/>
      <c r="B34" s="707"/>
      <c r="C34" s="696"/>
      <c r="D34" s="696" t="s">
        <v>515</v>
      </c>
      <c r="E34" s="697"/>
      <c r="F34" s="698"/>
      <c r="G34" s="699"/>
      <c r="H34" s="697"/>
      <c r="I34" s="698"/>
      <c r="J34" s="699"/>
      <c r="K34" s="697"/>
      <c r="L34" s="698"/>
      <c r="M34" s="699"/>
      <c r="N34" s="697"/>
      <c r="O34" s="698"/>
      <c r="P34" s="699"/>
      <c r="Q34" s="703"/>
      <c r="R34" s="694"/>
      <c r="S34" s="695"/>
      <c r="T34" s="510"/>
      <c r="X34" t="str" cm="1">
        <f t="array" aca="1" ref="X34" ca="1">IFERROR(
    IF(
        INDIRECT("'" &amp; INDEX(SheetList,ROW(#REF!)) &amp; "'!J159")=$K$1,
        INDEX(SheetList,ROW(#REF!)),
        ""
    ),
"")</f>
        <v/>
      </c>
    </row>
    <row r="35" spans="1:24" ht="15" customHeight="1" thickBot="1" x14ac:dyDescent="0.3">
      <c r="A35" s="708"/>
      <c r="B35" s="709"/>
      <c r="C35" s="696"/>
      <c r="D35" s="696"/>
      <c r="E35" s="700"/>
      <c r="F35" s="701"/>
      <c r="G35" s="702"/>
      <c r="H35" s="700"/>
      <c r="I35" s="701"/>
      <c r="J35" s="702"/>
      <c r="K35" s="700"/>
      <c r="L35" s="701"/>
      <c r="M35" s="702"/>
      <c r="N35" s="700"/>
      <c r="O35" s="701"/>
      <c r="P35" s="702"/>
      <c r="Q35" s="703"/>
      <c r="R35" s="694"/>
      <c r="S35" s="695"/>
      <c r="T35" s="510"/>
      <c r="X35" t="str" cm="1">
        <f t="array" aca="1" ref="X35" ca="1">IFERROR(
    IF(
        INDIRECT("'" &amp; INDEX(SheetList,ROW(#REF!)) &amp; "'!J159")=$K$1,
        INDEX(SheetList,ROW(#REF!)),
        ""
    ),
"")</f>
        <v/>
      </c>
    </row>
    <row r="36" spans="1:24" ht="15" customHeight="1" x14ac:dyDescent="0.25">
      <c r="A36" s="704">
        <v>7</v>
      </c>
      <c r="B36" s="705"/>
      <c r="C36" s="710" t="s">
        <v>521</v>
      </c>
      <c r="D36" s="696" t="s">
        <v>514</v>
      </c>
      <c r="E36" s="697"/>
      <c r="F36" s="698"/>
      <c r="G36" s="699"/>
      <c r="H36" s="697"/>
      <c r="I36" s="698"/>
      <c r="J36" s="699"/>
      <c r="K36" s="697"/>
      <c r="L36" s="698"/>
      <c r="M36" s="699"/>
      <c r="N36" s="697"/>
      <c r="O36" s="698"/>
      <c r="P36" s="699"/>
      <c r="Q36" s="703"/>
      <c r="R36" s="694"/>
      <c r="S36" s="695"/>
      <c r="T36" s="510"/>
      <c r="X36" t="str" cm="1">
        <f t="array" aca="1" ref="X36" ca="1">IFERROR(
    IF(
        INDIRECT("'" &amp; INDEX(SheetList,ROW(#REF!)) &amp; "'!J159")=$K$1,
        INDEX(SheetList,ROW(#REF!)),
        ""
    ),
"")</f>
        <v/>
      </c>
    </row>
    <row r="37" spans="1:24" ht="15" customHeight="1" x14ac:dyDescent="0.25">
      <c r="A37" s="706"/>
      <c r="B37" s="707"/>
      <c r="C37" s="696"/>
      <c r="D37" s="696"/>
      <c r="E37" s="700"/>
      <c r="F37" s="701"/>
      <c r="G37" s="702"/>
      <c r="H37" s="700"/>
      <c r="I37" s="701"/>
      <c r="J37" s="702"/>
      <c r="K37" s="700"/>
      <c r="L37" s="701"/>
      <c r="M37" s="702"/>
      <c r="N37" s="700"/>
      <c r="O37" s="701"/>
      <c r="P37" s="702"/>
      <c r="Q37" s="703"/>
      <c r="R37" s="694"/>
      <c r="S37" s="695"/>
      <c r="T37" s="510"/>
      <c r="X37" t="str" cm="1">
        <f t="array" aca="1" ref="X37" ca="1">IFERROR(
    IF(
        INDIRECT("'" &amp; INDEX(SheetList,ROW(#REF!)) &amp; "'!J159")=$K$1,
        INDEX(SheetList,ROW(#REF!)),
        ""
    ),
"")</f>
        <v/>
      </c>
    </row>
    <row r="38" spans="1:24" ht="15" customHeight="1" x14ac:dyDescent="0.25">
      <c r="A38" s="706"/>
      <c r="B38" s="707"/>
      <c r="C38" s="696"/>
      <c r="D38" s="696" t="s">
        <v>515</v>
      </c>
      <c r="E38" s="697"/>
      <c r="F38" s="698"/>
      <c r="G38" s="699"/>
      <c r="H38" s="697"/>
      <c r="I38" s="698"/>
      <c r="J38" s="699"/>
      <c r="K38" s="697"/>
      <c r="L38" s="698"/>
      <c r="M38" s="699"/>
      <c r="N38" s="697"/>
      <c r="O38" s="698"/>
      <c r="P38" s="699"/>
      <c r="Q38" s="703"/>
      <c r="R38" s="694"/>
      <c r="S38" s="695"/>
      <c r="T38" s="510"/>
      <c r="X38" t="str" cm="1">
        <f t="array" aca="1" ref="X38" ca="1">IFERROR(
    IF(
        INDIRECT("'" &amp; INDEX(SheetList,ROW(#REF!)) &amp; "'!J159")=$K$1,
        INDEX(SheetList,ROW(#REF!)),
        ""
    ),
"")</f>
        <v/>
      </c>
    </row>
    <row r="39" spans="1:24" ht="15" customHeight="1" thickBot="1" x14ac:dyDescent="0.3">
      <c r="A39" s="708"/>
      <c r="B39" s="709"/>
      <c r="C39" s="696"/>
      <c r="D39" s="696"/>
      <c r="E39" s="700"/>
      <c r="F39" s="701"/>
      <c r="G39" s="702"/>
      <c r="H39" s="700"/>
      <c r="I39" s="701"/>
      <c r="J39" s="702"/>
      <c r="K39" s="700"/>
      <c r="L39" s="701"/>
      <c r="M39" s="702"/>
      <c r="N39" s="700"/>
      <c r="O39" s="701"/>
      <c r="P39" s="702"/>
      <c r="Q39" s="703"/>
      <c r="R39" s="694"/>
      <c r="S39" s="695"/>
      <c r="T39" s="510"/>
      <c r="X39" t="str" cm="1">
        <f t="array" aca="1" ref="X39" ca="1">IFERROR(
    IF(
        INDIRECT("'" &amp; INDEX(SheetList,ROW(#REF!)) &amp; "'!J159")=$K$1,
        INDEX(SheetList,ROW(#REF!)),
        ""
    ),
"")</f>
        <v/>
      </c>
    </row>
    <row r="40" spans="1:24" ht="15" customHeight="1" x14ac:dyDescent="0.25">
      <c r="A40" s="704">
        <v>8</v>
      </c>
      <c r="B40" s="705"/>
      <c r="C40" s="710" t="s">
        <v>522</v>
      </c>
      <c r="D40" s="696" t="s">
        <v>514</v>
      </c>
      <c r="E40" s="697"/>
      <c r="F40" s="698"/>
      <c r="G40" s="699"/>
      <c r="H40" s="697"/>
      <c r="I40" s="698"/>
      <c r="J40" s="699"/>
      <c r="K40" s="697"/>
      <c r="L40" s="698"/>
      <c r="M40" s="699"/>
      <c r="N40" s="697"/>
      <c r="O40" s="698"/>
      <c r="P40" s="699"/>
      <c r="Q40" s="703"/>
      <c r="R40" s="694"/>
      <c r="S40" s="695"/>
      <c r="T40" s="510"/>
      <c r="X40" t="str" cm="1">
        <f t="array" aca="1" ref="X40" ca="1">IFERROR(
    IF(
        INDIRECT("'" &amp; INDEX(SheetList,ROW(#REF!)) &amp; "'!J159")=$K$1,
        INDEX(SheetList,ROW(#REF!)),
        ""
    ),
"")</f>
        <v/>
      </c>
    </row>
    <row r="41" spans="1:24" ht="15" customHeight="1" x14ac:dyDescent="0.25">
      <c r="A41" s="706"/>
      <c r="B41" s="707"/>
      <c r="C41" s="696"/>
      <c r="D41" s="696"/>
      <c r="E41" s="700"/>
      <c r="F41" s="701"/>
      <c r="G41" s="702"/>
      <c r="H41" s="700"/>
      <c r="I41" s="701"/>
      <c r="J41" s="702"/>
      <c r="K41" s="700"/>
      <c r="L41" s="701"/>
      <c r="M41" s="702"/>
      <c r="N41" s="700"/>
      <c r="O41" s="701"/>
      <c r="P41" s="702"/>
      <c r="Q41" s="703"/>
      <c r="R41" s="694"/>
      <c r="S41" s="695"/>
      <c r="T41" s="510"/>
      <c r="X41" t="str" cm="1">
        <f t="array" aca="1" ref="X41" ca="1">IFERROR(
    IF(
        INDIRECT("'" &amp; INDEX(SheetList,ROW(#REF!)) &amp; "'!J159")=$K$1,
        INDEX(SheetList,ROW(#REF!)),
        ""
    ),
"")</f>
        <v/>
      </c>
    </row>
    <row r="42" spans="1:24" ht="15" customHeight="1" x14ac:dyDescent="0.25">
      <c r="A42" s="706"/>
      <c r="B42" s="707"/>
      <c r="C42" s="696"/>
      <c r="D42" s="696" t="s">
        <v>515</v>
      </c>
      <c r="E42" s="697"/>
      <c r="F42" s="698"/>
      <c r="G42" s="699"/>
      <c r="H42" s="697"/>
      <c r="I42" s="698"/>
      <c r="J42" s="699"/>
      <c r="K42" s="697"/>
      <c r="L42" s="698"/>
      <c r="M42" s="699"/>
      <c r="N42" s="697"/>
      <c r="O42" s="698"/>
      <c r="P42" s="699"/>
      <c r="Q42" s="703"/>
      <c r="R42" s="694"/>
      <c r="S42" s="695"/>
      <c r="T42" s="510"/>
    </row>
    <row r="43" spans="1:24" ht="15" customHeight="1" thickBot="1" x14ac:dyDescent="0.3">
      <c r="A43" s="708"/>
      <c r="B43" s="709"/>
      <c r="C43" s="696"/>
      <c r="D43" s="696"/>
      <c r="E43" s="700"/>
      <c r="F43" s="701"/>
      <c r="G43" s="702"/>
      <c r="H43" s="700"/>
      <c r="I43" s="701"/>
      <c r="J43" s="702"/>
      <c r="K43" s="700"/>
      <c r="L43" s="701"/>
      <c r="M43" s="702"/>
      <c r="N43" s="700"/>
      <c r="O43" s="701"/>
      <c r="P43" s="702"/>
      <c r="Q43" s="703"/>
      <c r="R43" s="694"/>
      <c r="S43" s="695"/>
      <c r="T43" s="510"/>
    </row>
    <row r="44" spans="1:24" ht="15" customHeight="1" x14ac:dyDescent="0.25">
      <c r="A44" s="704">
        <v>9</v>
      </c>
      <c r="B44" s="705"/>
      <c r="C44" s="710" t="s">
        <v>523</v>
      </c>
      <c r="D44" s="696" t="s">
        <v>514</v>
      </c>
      <c r="E44" s="697"/>
      <c r="F44" s="698"/>
      <c r="G44" s="699"/>
      <c r="H44" s="697"/>
      <c r="I44" s="698"/>
      <c r="J44" s="699"/>
      <c r="K44" s="697"/>
      <c r="L44" s="698"/>
      <c r="M44" s="699"/>
      <c r="N44" s="697"/>
      <c r="O44" s="698"/>
      <c r="P44" s="699"/>
      <c r="Q44" s="703"/>
      <c r="R44" s="694"/>
      <c r="S44" s="695"/>
      <c r="T44" s="510"/>
    </row>
    <row r="45" spans="1:24" ht="15" customHeight="1" x14ac:dyDescent="0.25">
      <c r="A45" s="706"/>
      <c r="B45" s="707"/>
      <c r="C45" s="696"/>
      <c r="D45" s="696"/>
      <c r="E45" s="700"/>
      <c r="F45" s="701"/>
      <c r="G45" s="702"/>
      <c r="H45" s="700"/>
      <c r="I45" s="701"/>
      <c r="J45" s="702"/>
      <c r="K45" s="700"/>
      <c r="L45" s="701"/>
      <c r="M45" s="702"/>
      <c r="N45" s="700"/>
      <c r="O45" s="701"/>
      <c r="P45" s="702"/>
      <c r="Q45" s="703"/>
      <c r="R45" s="694"/>
      <c r="S45" s="695"/>
      <c r="T45" s="510"/>
    </row>
    <row r="46" spans="1:24" ht="15" customHeight="1" x14ac:dyDescent="0.25">
      <c r="A46" s="706"/>
      <c r="B46" s="707"/>
      <c r="C46" s="696"/>
      <c r="D46" s="696" t="s">
        <v>515</v>
      </c>
      <c r="E46" s="697"/>
      <c r="F46" s="698"/>
      <c r="G46" s="699"/>
      <c r="H46" s="697"/>
      <c r="I46" s="698"/>
      <c r="J46" s="699"/>
      <c r="K46" s="697"/>
      <c r="L46" s="698"/>
      <c r="M46" s="699"/>
      <c r="N46" s="697"/>
      <c r="O46" s="698"/>
      <c r="P46" s="699"/>
      <c r="Q46" s="703"/>
      <c r="R46" s="694"/>
      <c r="S46" s="695"/>
      <c r="T46" s="510"/>
    </row>
    <row r="47" spans="1:24" ht="15" customHeight="1" thickBot="1" x14ac:dyDescent="0.3">
      <c r="A47" s="708"/>
      <c r="B47" s="709"/>
      <c r="C47" s="696"/>
      <c r="D47" s="696"/>
      <c r="E47" s="700"/>
      <c r="F47" s="701"/>
      <c r="G47" s="702"/>
      <c r="H47" s="700"/>
      <c r="I47" s="701"/>
      <c r="J47" s="702"/>
      <c r="K47" s="700"/>
      <c r="L47" s="701"/>
      <c r="M47" s="702"/>
      <c r="N47" s="700"/>
      <c r="O47" s="701"/>
      <c r="P47" s="702"/>
      <c r="Q47" s="703"/>
      <c r="R47" s="694"/>
      <c r="S47" s="695"/>
      <c r="T47" s="510"/>
    </row>
    <row r="48" spans="1:24" ht="15" customHeight="1" x14ac:dyDescent="0.25">
      <c r="A48" s="704">
        <v>10</v>
      </c>
      <c r="B48" s="705"/>
      <c r="C48" s="710" t="s">
        <v>524</v>
      </c>
      <c r="D48" s="696" t="s">
        <v>514</v>
      </c>
      <c r="E48" s="697"/>
      <c r="F48" s="698"/>
      <c r="G48" s="699"/>
      <c r="H48" s="697"/>
      <c r="I48" s="698"/>
      <c r="J48" s="699"/>
      <c r="K48" s="697"/>
      <c r="L48" s="698"/>
      <c r="M48" s="699"/>
      <c r="N48" s="697"/>
      <c r="O48" s="698"/>
      <c r="P48" s="699"/>
      <c r="Q48" s="703"/>
      <c r="R48" s="694"/>
      <c r="S48" s="695"/>
      <c r="T48" s="510"/>
    </row>
    <row r="49" spans="1:20" ht="15" customHeight="1" x14ac:dyDescent="0.25">
      <c r="A49" s="706"/>
      <c r="B49" s="707"/>
      <c r="C49" s="696"/>
      <c r="D49" s="696"/>
      <c r="E49" s="700"/>
      <c r="F49" s="701"/>
      <c r="G49" s="702"/>
      <c r="H49" s="700"/>
      <c r="I49" s="701"/>
      <c r="J49" s="702"/>
      <c r="K49" s="700"/>
      <c r="L49" s="701"/>
      <c r="M49" s="702"/>
      <c r="N49" s="700"/>
      <c r="O49" s="701"/>
      <c r="P49" s="702"/>
      <c r="Q49" s="703"/>
      <c r="R49" s="694"/>
      <c r="S49" s="695"/>
      <c r="T49" s="510"/>
    </row>
    <row r="50" spans="1:20" ht="15" customHeight="1" x14ac:dyDescent="0.25">
      <c r="A50" s="706"/>
      <c r="B50" s="707"/>
      <c r="C50" s="696"/>
      <c r="D50" s="696" t="s">
        <v>515</v>
      </c>
      <c r="E50" s="697"/>
      <c r="F50" s="698"/>
      <c r="G50" s="699"/>
      <c r="H50" s="697"/>
      <c r="I50" s="698"/>
      <c r="J50" s="699"/>
      <c r="K50" s="697"/>
      <c r="L50" s="698"/>
      <c r="M50" s="699"/>
      <c r="N50" s="697"/>
      <c r="O50" s="698"/>
      <c r="P50" s="699"/>
      <c r="Q50" s="703"/>
      <c r="R50" s="694"/>
      <c r="S50" s="695"/>
      <c r="T50" s="510"/>
    </row>
    <row r="51" spans="1:20" ht="15" customHeight="1" thickBot="1" x14ac:dyDescent="0.3">
      <c r="A51" s="708"/>
      <c r="B51" s="709"/>
      <c r="C51" s="696"/>
      <c r="D51" s="696"/>
      <c r="E51" s="700"/>
      <c r="F51" s="701"/>
      <c r="G51" s="702"/>
      <c r="H51" s="700"/>
      <c r="I51" s="701"/>
      <c r="J51" s="702"/>
      <c r="K51" s="700"/>
      <c r="L51" s="701"/>
      <c r="M51" s="702"/>
      <c r="N51" s="700"/>
      <c r="O51" s="701"/>
      <c r="P51" s="702"/>
      <c r="Q51" s="703"/>
      <c r="R51" s="694"/>
      <c r="S51" s="695"/>
      <c r="T51" s="510"/>
    </row>
    <row r="52" spans="1:20" ht="15" customHeight="1" x14ac:dyDescent="0.25">
      <c r="A52" s="704">
        <v>11</v>
      </c>
      <c r="B52" s="705"/>
      <c r="C52" s="710" t="s">
        <v>525</v>
      </c>
      <c r="D52" s="696" t="s">
        <v>514</v>
      </c>
      <c r="E52" s="697"/>
      <c r="F52" s="698"/>
      <c r="G52" s="699"/>
      <c r="H52" s="697"/>
      <c r="I52" s="698"/>
      <c r="J52" s="699"/>
      <c r="K52" s="697"/>
      <c r="L52" s="698"/>
      <c r="M52" s="699"/>
      <c r="N52" s="697"/>
      <c r="O52" s="698"/>
      <c r="P52" s="699"/>
      <c r="Q52" s="703"/>
      <c r="R52" s="694"/>
      <c r="S52" s="695"/>
      <c r="T52" s="510"/>
    </row>
    <row r="53" spans="1:20" ht="15" customHeight="1" x14ac:dyDescent="0.25">
      <c r="A53" s="706"/>
      <c r="B53" s="707"/>
      <c r="C53" s="696"/>
      <c r="D53" s="696"/>
      <c r="E53" s="700"/>
      <c r="F53" s="701"/>
      <c r="G53" s="702"/>
      <c r="H53" s="700"/>
      <c r="I53" s="701"/>
      <c r="J53" s="702"/>
      <c r="K53" s="700"/>
      <c r="L53" s="701"/>
      <c r="M53" s="702"/>
      <c r="N53" s="700"/>
      <c r="O53" s="701"/>
      <c r="P53" s="702"/>
      <c r="Q53" s="703"/>
      <c r="R53" s="694"/>
      <c r="S53" s="695"/>
      <c r="T53" s="510"/>
    </row>
    <row r="54" spans="1:20" ht="15" customHeight="1" x14ac:dyDescent="0.25">
      <c r="A54" s="706"/>
      <c r="B54" s="707"/>
      <c r="C54" s="696"/>
      <c r="D54" s="696" t="s">
        <v>515</v>
      </c>
      <c r="E54" s="697"/>
      <c r="F54" s="698"/>
      <c r="G54" s="699"/>
      <c r="H54" s="697"/>
      <c r="I54" s="698"/>
      <c r="J54" s="699"/>
      <c r="K54" s="697"/>
      <c r="L54" s="698"/>
      <c r="M54" s="699"/>
      <c r="N54" s="697"/>
      <c r="O54" s="698"/>
      <c r="P54" s="699"/>
      <c r="Q54" s="703"/>
      <c r="R54" s="694"/>
      <c r="S54" s="695"/>
      <c r="T54" s="510"/>
    </row>
    <row r="55" spans="1:20" ht="15" customHeight="1" thickBot="1" x14ac:dyDescent="0.3">
      <c r="A55" s="708"/>
      <c r="B55" s="709"/>
      <c r="C55" s="696"/>
      <c r="D55" s="696"/>
      <c r="E55" s="700"/>
      <c r="F55" s="701"/>
      <c r="G55" s="702"/>
      <c r="H55" s="700"/>
      <c r="I55" s="701"/>
      <c r="J55" s="702"/>
      <c r="K55" s="700"/>
      <c r="L55" s="701"/>
      <c r="M55" s="702"/>
      <c r="N55" s="700"/>
      <c r="O55" s="701"/>
      <c r="P55" s="702"/>
      <c r="Q55" s="703"/>
      <c r="R55" s="694"/>
      <c r="S55" s="695"/>
      <c r="T55" s="510"/>
    </row>
    <row r="56" spans="1:20" ht="15" customHeight="1" x14ac:dyDescent="0.25">
      <c r="A56" s="704">
        <v>12</v>
      </c>
      <c r="B56" s="705"/>
      <c r="C56" s="710" t="s">
        <v>526</v>
      </c>
      <c r="D56" s="696" t="s">
        <v>514</v>
      </c>
      <c r="E56" s="697"/>
      <c r="F56" s="698"/>
      <c r="G56" s="699"/>
      <c r="H56" s="697"/>
      <c r="I56" s="698"/>
      <c r="J56" s="699"/>
      <c r="K56" s="697"/>
      <c r="L56" s="698"/>
      <c r="M56" s="699"/>
      <c r="N56" s="697"/>
      <c r="O56" s="698"/>
      <c r="P56" s="699"/>
      <c r="Q56" s="703"/>
      <c r="R56" s="694"/>
      <c r="S56" s="695"/>
      <c r="T56" s="510"/>
    </row>
    <row r="57" spans="1:20" ht="15" customHeight="1" x14ac:dyDescent="0.25">
      <c r="A57" s="706"/>
      <c r="B57" s="707"/>
      <c r="C57" s="696"/>
      <c r="D57" s="696"/>
      <c r="E57" s="700"/>
      <c r="F57" s="701"/>
      <c r="G57" s="702"/>
      <c r="H57" s="700"/>
      <c r="I57" s="701"/>
      <c r="J57" s="702"/>
      <c r="K57" s="700"/>
      <c r="L57" s="701"/>
      <c r="M57" s="702"/>
      <c r="N57" s="700"/>
      <c r="O57" s="701"/>
      <c r="P57" s="702"/>
      <c r="Q57" s="703"/>
      <c r="R57" s="694"/>
      <c r="S57" s="695"/>
      <c r="T57" s="510"/>
    </row>
    <row r="58" spans="1:20" ht="15" customHeight="1" x14ac:dyDescent="0.25">
      <c r="A58" s="706"/>
      <c r="B58" s="707"/>
      <c r="C58" s="696"/>
      <c r="D58" s="696" t="s">
        <v>515</v>
      </c>
      <c r="E58" s="697"/>
      <c r="F58" s="698"/>
      <c r="G58" s="699"/>
      <c r="H58" s="697"/>
      <c r="I58" s="698"/>
      <c r="J58" s="699"/>
      <c r="K58" s="697"/>
      <c r="L58" s="698"/>
      <c r="M58" s="699"/>
      <c r="N58" s="697"/>
      <c r="O58" s="698"/>
      <c r="P58" s="699"/>
      <c r="Q58" s="703"/>
      <c r="R58" s="694"/>
      <c r="S58" s="695"/>
      <c r="T58" s="510"/>
    </row>
    <row r="59" spans="1:20" ht="15" customHeight="1" thickBot="1" x14ac:dyDescent="0.3">
      <c r="A59" s="708"/>
      <c r="B59" s="709"/>
      <c r="C59" s="696"/>
      <c r="D59" s="696"/>
      <c r="E59" s="700"/>
      <c r="F59" s="701"/>
      <c r="G59" s="702"/>
      <c r="H59" s="700"/>
      <c r="I59" s="701"/>
      <c r="J59" s="702"/>
      <c r="K59" s="700"/>
      <c r="L59" s="701"/>
      <c r="M59" s="702"/>
      <c r="N59" s="700"/>
      <c r="O59" s="701"/>
      <c r="P59" s="702"/>
      <c r="Q59" s="703"/>
      <c r="R59" s="694"/>
      <c r="S59" s="695"/>
      <c r="T59" s="510"/>
    </row>
    <row r="60" spans="1:20" ht="15" customHeight="1" x14ac:dyDescent="0.25">
      <c r="A60" s="704">
        <v>13</v>
      </c>
      <c r="B60" s="705"/>
      <c r="C60" s="710" t="s">
        <v>527</v>
      </c>
      <c r="D60" s="696" t="s">
        <v>514</v>
      </c>
      <c r="E60" s="697"/>
      <c r="F60" s="698"/>
      <c r="G60" s="699"/>
      <c r="H60" s="697"/>
      <c r="I60" s="698"/>
      <c r="J60" s="699"/>
      <c r="K60" s="697"/>
      <c r="L60" s="698"/>
      <c r="M60" s="699"/>
      <c r="N60" s="697"/>
      <c r="O60" s="698"/>
      <c r="P60" s="699"/>
      <c r="Q60" s="703"/>
      <c r="R60" s="694"/>
      <c r="S60" s="695"/>
      <c r="T60" s="510"/>
    </row>
    <row r="61" spans="1:20" ht="15" customHeight="1" x14ac:dyDescent="0.25">
      <c r="A61" s="706"/>
      <c r="B61" s="707"/>
      <c r="C61" s="696"/>
      <c r="D61" s="696"/>
      <c r="E61" s="700"/>
      <c r="F61" s="701"/>
      <c r="G61" s="702"/>
      <c r="H61" s="700"/>
      <c r="I61" s="701"/>
      <c r="J61" s="702"/>
      <c r="K61" s="700"/>
      <c r="L61" s="701"/>
      <c r="M61" s="702"/>
      <c r="N61" s="700"/>
      <c r="O61" s="701"/>
      <c r="P61" s="702"/>
      <c r="Q61" s="703"/>
      <c r="R61" s="694"/>
      <c r="S61" s="695"/>
      <c r="T61" s="510"/>
    </row>
    <row r="62" spans="1:20" ht="15" customHeight="1" x14ac:dyDescent="0.25">
      <c r="A62" s="706"/>
      <c r="B62" s="707"/>
      <c r="C62" s="696"/>
      <c r="D62" s="696" t="s">
        <v>515</v>
      </c>
      <c r="E62" s="697"/>
      <c r="F62" s="698"/>
      <c r="G62" s="699"/>
      <c r="H62" s="697"/>
      <c r="I62" s="698"/>
      <c r="J62" s="699"/>
      <c r="K62" s="697"/>
      <c r="L62" s="698"/>
      <c r="M62" s="699"/>
      <c r="N62" s="697"/>
      <c r="O62" s="698"/>
      <c r="P62" s="699"/>
      <c r="Q62" s="703"/>
      <c r="R62" s="694"/>
      <c r="S62" s="695"/>
      <c r="T62" s="510"/>
    </row>
    <row r="63" spans="1:20" ht="15" customHeight="1" thickBot="1" x14ac:dyDescent="0.3">
      <c r="A63" s="708"/>
      <c r="B63" s="709"/>
      <c r="C63" s="696"/>
      <c r="D63" s="696"/>
      <c r="E63" s="700"/>
      <c r="F63" s="701"/>
      <c r="G63" s="702"/>
      <c r="H63" s="700"/>
      <c r="I63" s="701"/>
      <c r="J63" s="702"/>
      <c r="K63" s="700"/>
      <c r="L63" s="701"/>
      <c r="M63" s="702"/>
      <c r="N63" s="700"/>
      <c r="O63" s="701"/>
      <c r="P63" s="702"/>
      <c r="Q63" s="703"/>
      <c r="R63" s="694"/>
      <c r="S63" s="695"/>
      <c r="T63" s="510"/>
    </row>
    <row r="64" spans="1:20" ht="15" customHeight="1" x14ac:dyDescent="0.25">
      <c r="A64" s="704">
        <v>14</v>
      </c>
      <c r="B64" s="705"/>
      <c r="C64" s="710" t="s">
        <v>528</v>
      </c>
      <c r="D64" s="696" t="s">
        <v>514</v>
      </c>
      <c r="E64" s="697"/>
      <c r="F64" s="698"/>
      <c r="G64" s="699"/>
      <c r="H64" s="697"/>
      <c r="I64" s="698"/>
      <c r="J64" s="699"/>
      <c r="K64" s="697"/>
      <c r="L64" s="698"/>
      <c r="M64" s="699"/>
      <c r="N64" s="697"/>
      <c r="O64" s="698"/>
      <c r="P64" s="699"/>
      <c r="Q64" s="703"/>
      <c r="R64" s="694"/>
      <c r="S64" s="695"/>
      <c r="T64" s="510"/>
    </row>
    <row r="65" spans="1:20" ht="15" customHeight="1" x14ac:dyDescent="0.25">
      <c r="A65" s="706"/>
      <c r="B65" s="707"/>
      <c r="C65" s="696"/>
      <c r="D65" s="696"/>
      <c r="E65" s="700"/>
      <c r="F65" s="701"/>
      <c r="G65" s="702"/>
      <c r="H65" s="700"/>
      <c r="I65" s="701"/>
      <c r="J65" s="702"/>
      <c r="K65" s="700"/>
      <c r="L65" s="701"/>
      <c r="M65" s="702"/>
      <c r="N65" s="700"/>
      <c r="O65" s="701"/>
      <c r="P65" s="702"/>
      <c r="Q65" s="703"/>
      <c r="R65" s="694"/>
      <c r="S65" s="695"/>
      <c r="T65" s="510"/>
    </row>
    <row r="66" spans="1:20" ht="15" customHeight="1" x14ac:dyDescent="0.25">
      <c r="A66" s="706"/>
      <c r="B66" s="707"/>
      <c r="C66" s="696"/>
      <c r="D66" s="696" t="s">
        <v>515</v>
      </c>
      <c r="E66" s="697"/>
      <c r="F66" s="698"/>
      <c r="G66" s="699"/>
      <c r="H66" s="697"/>
      <c r="I66" s="698"/>
      <c r="J66" s="699"/>
      <c r="K66" s="697"/>
      <c r="L66" s="698"/>
      <c r="M66" s="699"/>
      <c r="N66" s="697"/>
      <c r="O66" s="698"/>
      <c r="P66" s="699"/>
      <c r="Q66" s="703"/>
      <c r="R66" s="694"/>
      <c r="S66" s="695"/>
      <c r="T66" s="510"/>
    </row>
    <row r="67" spans="1:20" ht="15" customHeight="1" thickBot="1" x14ac:dyDescent="0.3">
      <c r="A67" s="708"/>
      <c r="B67" s="709"/>
      <c r="C67" s="696"/>
      <c r="D67" s="696"/>
      <c r="E67" s="700"/>
      <c r="F67" s="701"/>
      <c r="G67" s="702"/>
      <c r="H67" s="700"/>
      <c r="I67" s="701"/>
      <c r="J67" s="702"/>
      <c r="K67" s="700"/>
      <c r="L67" s="701"/>
      <c r="M67" s="702"/>
      <c r="N67" s="700"/>
      <c r="O67" s="701"/>
      <c r="P67" s="702"/>
      <c r="Q67" s="703"/>
      <c r="R67" s="694"/>
      <c r="S67" s="695"/>
      <c r="T67" s="510"/>
    </row>
    <row r="68" spans="1:20" ht="15" customHeight="1" x14ac:dyDescent="0.25">
      <c r="A68" s="704">
        <v>15</v>
      </c>
      <c r="B68" s="705"/>
      <c r="C68" s="710" t="s">
        <v>529</v>
      </c>
      <c r="D68" s="696" t="s">
        <v>514</v>
      </c>
      <c r="E68" s="697"/>
      <c r="F68" s="698"/>
      <c r="G68" s="699"/>
      <c r="H68" s="697"/>
      <c r="I68" s="698"/>
      <c r="J68" s="699"/>
      <c r="K68" s="697"/>
      <c r="L68" s="698"/>
      <c r="M68" s="699"/>
      <c r="N68" s="697"/>
      <c r="O68" s="698"/>
      <c r="P68" s="699"/>
      <c r="Q68" s="703"/>
      <c r="R68" s="694"/>
      <c r="S68" s="695"/>
      <c r="T68" s="510"/>
    </row>
    <row r="69" spans="1:20" ht="15" customHeight="1" x14ac:dyDescent="0.25">
      <c r="A69" s="706"/>
      <c r="B69" s="707"/>
      <c r="C69" s="696"/>
      <c r="D69" s="696"/>
      <c r="E69" s="700"/>
      <c r="F69" s="701"/>
      <c r="G69" s="702"/>
      <c r="H69" s="700"/>
      <c r="I69" s="701"/>
      <c r="J69" s="702"/>
      <c r="K69" s="700"/>
      <c r="L69" s="701"/>
      <c r="M69" s="702"/>
      <c r="N69" s="700"/>
      <c r="O69" s="701"/>
      <c r="P69" s="702"/>
      <c r="Q69" s="703"/>
      <c r="R69" s="694"/>
      <c r="S69" s="695"/>
      <c r="T69" s="510"/>
    </row>
    <row r="70" spans="1:20" ht="15" customHeight="1" x14ac:dyDescent="0.25">
      <c r="A70" s="706"/>
      <c r="B70" s="707"/>
      <c r="C70" s="696"/>
      <c r="D70" s="696" t="s">
        <v>515</v>
      </c>
      <c r="E70" s="697"/>
      <c r="F70" s="698"/>
      <c r="G70" s="699"/>
      <c r="H70" s="697"/>
      <c r="I70" s="698"/>
      <c r="J70" s="699"/>
      <c r="K70" s="697"/>
      <c r="L70" s="698"/>
      <c r="M70" s="699"/>
      <c r="N70" s="697"/>
      <c r="O70" s="698"/>
      <c r="P70" s="699"/>
      <c r="Q70" s="703"/>
      <c r="R70" s="694"/>
      <c r="S70" s="695"/>
      <c r="T70" s="510"/>
    </row>
    <row r="71" spans="1:20" ht="15" customHeight="1" thickBot="1" x14ac:dyDescent="0.3">
      <c r="A71" s="708"/>
      <c r="B71" s="709"/>
      <c r="C71" s="696"/>
      <c r="D71" s="696"/>
      <c r="E71" s="700"/>
      <c r="F71" s="701"/>
      <c r="G71" s="702"/>
      <c r="H71" s="700"/>
      <c r="I71" s="701"/>
      <c r="J71" s="702"/>
      <c r="K71" s="700"/>
      <c r="L71" s="701"/>
      <c r="M71" s="702"/>
      <c r="N71" s="700"/>
      <c r="O71" s="701"/>
      <c r="P71" s="702"/>
      <c r="Q71" s="703"/>
      <c r="R71" s="694"/>
      <c r="S71" s="695"/>
      <c r="T71" s="510"/>
    </row>
    <row r="72" spans="1:20" ht="15" customHeight="1" x14ac:dyDescent="0.25">
      <c r="A72" s="704">
        <v>16</v>
      </c>
      <c r="B72" s="705"/>
      <c r="C72" s="710" t="s">
        <v>530</v>
      </c>
      <c r="D72" s="696" t="s">
        <v>514</v>
      </c>
      <c r="E72" s="697"/>
      <c r="F72" s="698"/>
      <c r="G72" s="699"/>
      <c r="H72" s="697"/>
      <c r="I72" s="698"/>
      <c r="J72" s="699"/>
      <c r="K72" s="697"/>
      <c r="L72" s="698"/>
      <c r="M72" s="699"/>
      <c r="N72" s="697"/>
      <c r="O72" s="698"/>
      <c r="P72" s="699"/>
      <c r="Q72" s="703"/>
      <c r="R72" s="694"/>
      <c r="S72" s="695"/>
      <c r="T72" s="510"/>
    </row>
    <row r="73" spans="1:20" ht="15" customHeight="1" x14ac:dyDescent="0.25">
      <c r="A73" s="706"/>
      <c r="B73" s="707"/>
      <c r="C73" s="696"/>
      <c r="D73" s="696"/>
      <c r="E73" s="700"/>
      <c r="F73" s="701"/>
      <c r="G73" s="702"/>
      <c r="H73" s="700"/>
      <c r="I73" s="701"/>
      <c r="J73" s="702"/>
      <c r="K73" s="700"/>
      <c r="L73" s="701"/>
      <c r="M73" s="702"/>
      <c r="N73" s="700"/>
      <c r="O73" s="701"/>
      <c r="P73" s="702"/>
      <c r="Q73" s="703"/>
      <c r="R73" s="694"/>
      <c r="S73" s="695"/>
      <c r="T73" s="510"/>
    </row>
    <row r="74" spans="1:20" ht="15" customHeight="1" x14ac:dyDescent="0.25">
      <c r="A74" s="706"/>
      <c r="B74" s="707"/>
      <c r="C74" s="696"/>
      <c r="D74" s="696" t="s">
        <v>515</v>
      </c>
      <c r="E74" s="697"/>
      <c r="F74" s="698"/>
      <c r="G74" s="699"/>
      <c r="H74" s="697"/>
      <c r="I74" s="698"/>
      <c r="J74" s="699"/>
      <c r="K74" s="697"/>
      <c r="L74" s="698"/>
      <c r="M74" s="699"/>
      <c r="N74" s="697"/>
      <c r="O74" s="698"/>
      <c r="P74" s="699"/>
      <c r="Q74" s="703"/>
      <c r="R74" s="694"/>
      <c r="S74" s="695"/>
      <c r="T74" s="510"/>
    </row>
    <row r="75" spans="1:20" ht="15" customHeight="1" thickBot="1" x14ac:dyDescent="0.3">
      <c r="A75" s="708"/>
      <c r="B75" s="709"/>
      <c r="C75" s="696"/>
      <c r="D75" s="696"/>
      <c r="E75" s="700"/>
      <c r="F75" s="701"/>
      <c r="G75" s="702"/>
      <c r="H75" s="700"/>
      <c r="I75" s="701"/>
      <c r="J75" s="702"/>
      <c r="K75" s="700"/>
      <c r="L75" s="701"/>
      <c r="M75" s="702"/>
      <c r="N75" s="700"/>
      <c r="O75" s="701"/>
      <c r="P75" s="702"/>
      <c r="Q75" s="703"/>
      <c r="R75" s="694"/>
      <c r="S75" s="695"/>
      <c r="T75" s="510"/>
    </row>
    <row r="76" spans="1:20" ht="15" customHeight="1" x14ac:dyDescent="0.25">
      <c r="A76" s="704">
        <v>17</v>
      </c>
      <c r="B76" s="705"/>
      <c r="C76" s="710" t="s">
        <v>531</v>
      </c>
      <c r="D76" s="696" t="s">
        <v>514</v>
      </c>
      <c r="E76" s="697"/>
      <c r="F76" s="698"/>
      <c r="G76" s="699"/>
      <c r="H76" s="697"/>
      <c r="I76" s="698"/>
      <c r="J76" s="699"/>
      <c r="K76" s="697"/>
      <c r="L76" s="698"/>
      <c r="M76" s="699"/>
      <c r="N76" s="697"/>
      <c r="O76" s="698"/>
      <c r="P76" s="699"/>
      <c r="Q76" s="703"/>
      <c r="R76" s="694"/>
      <c r="S76" s="695"/>
      <c r="T76" s="510"/>
    </row>
    <row r="77" spans="1:20" ht="15" customHeight="1" x14ac:dyDescent="0.25">
      <c r="A77" s="706"/>
      <c r="B77" s="707"/>
      <c r="C77" s="696"/>
      <c r="D77" s="696"/>
      <c r="E77" s="700"/>
      <c r="F77" s="701"/>
      <c r="G77" s="702"/>
      <c r="H77" s="700"/>
      <c r="I77" s="701"/>
      <c r="J77" s="702"/>
      <c r="K77" s="700"/>
      <c r="L77" s="701"/>
      <c r="M77" s="702"/>
      <c r="N77" s="700"/>
      <c r="O77" s="701"/>
      <c r="P77" s="702"/>
      <c r="Q77" s="703"/>
      <c r="R77" s="694"/>
      <c r="S77" s="695"/>
      <c r="T77" s="510"/>
    </row>
    <row r="78" spans="1:20" ht="15" customHeight="1" x14ac:dyDescent="0.25">
      <c r="A78" s="706"/>
      <c r="B78" s="707"/>
      <c r="C78" s="696"/>
      <c r="D78" s="696" t="s">
        <v>515</v>
      </c>
      <c r="E78" s="697"/>
      <c r="F78" s="698"/>
      <c r="G78" s="699"/>
      <c r="H78" s="697"/>
      <c r="I78" s="698"/>
      <c r="J78" s="699"/>
      <c r="K78" s="697"/>
      <c r="L78" s="698"/>
      <c r="M78" s="699"/>
      <c r="N78" s="697"/>
      <c r="O78" s="698"/>
      <c r="P78" s="699"/>
      <c r="Q78" s="703"/>
      <c r="R78" s="694"/>
      <c r="S78" s="695"/>
      <c r="T78" s="510"/>
    </row>
    <row r="79" spans="1:20" ht="15" customHeight="1" thickBot="1" x14ac:dyDescent="0.3">
      <c r="A79" s="708"/>
      <c r="B79" s="709"/>
      <c r="C79" s="696"/>
      <c r="D79" s="696"/>
      <c r="E79" s="700"/>
      <c r="F79" s="701"/>
      <c r="G79" s="702"/>
      <c r="H79" s="700"/>
      <c r="I79" s="701"/>
      <c r="J79" s="702"/>
      <c r="K79" s="700"/>
      <c r="L79" s="701"/>
      <c r="M79" s="702"/>
      <c r="N79" s="700"/>
      <c r="O79" s="701"/>
      <c r="P79" s="702"/>
      <c r="Q79" s="703"/>
      <c r="R79" s="694"/>
      <c r="S79" s="695"/>
      <c r="T79" s="510"/>
    </row>
    <row r="80" spans="1:20" ht="15" customHeight="1" x14ac:dyDescent="0.25">
      <c r="A80" s="704">
        <v>18</v>
      </c>
      <c r="B80" s="705"/>
      <c r="C80" s="710" t="s">
        <v>532</v>
      </c>
      <c r="D80" s="696" t="s">
        <v>514</v>
      </c>
      <c r="E80" s="697"/>
      <c r="F80" s="698"/>
      <c r="G80" s="699"/>
      <c r="H80" s="697"/>
      <c r="I80" s="698"/>
      <c r="J80" s="699"/>
      <c r="K80" s="697"/>
      <c r="L80" s="698"/>
      <c r="M80" s="699"/>
      <c r="N80" s="697"/>
      <c r="O80" s="698"/>
      <c r="P80" s="699"/>
      <c r="Q80" s="703"/>
      <c r="R80" s="694"/>
      <c r="S80" s="695"/>
      <c r="T80" s="510"/>
    </row>
    <row r="81" spans="1:20" ht="15" customHeight="1" x14ac:dyDescent="0.25">
      <c r="A81" s="706"/>
      <c r="B81" s="707"/>
      <c r="C81" s="696"/>
      <c r="D81" s="696"/>
      <c r="E81" s="700"/>
      <c r="F81" s="701"/>
      <c r="G81" s="702"/>
      <c r="H81" s="700"/>
      <c r="I81" s="701"/>
      <c r="J81" s="702"/>
      <c r="K81" s="700"/>
      <c r="L81" s="701"/>
      <c r="M81" s="702"/>
      <c r="N81" s="700"/>
      <c r="O81" s="701"/>
      <c r="P81" s="702"/>
      <c r="Q81" s="703"/>
      <c r="R81" s="694"/>
      <c r="S81" s="695"/>
      <c r="T81" s="510"/>
    </row>
    <row r="82" spans="1:20" ht="15" customHeight="1" x14ac:dyDescent="0.25">
      <c r="A82" s="706"/>
      <c r="B82" s="707"/>
      <c r="C82" s="696"/>
      <c r="D82" s="696" t="s">
        <v>515</v>
      </c>
      <c r="E82" s="697"/>
      <c r="F82" s="698"/>
      <c r="G82" s="699"/>
      <c r="H82" s="697"/>
      <c r="I82" s="698"/>
      <c r="J82" s="699"/>
      <c r="K82" s="697"/>
      <c r="L82" s="698"/>
      <c r="M82" s="699"/>
      <c r="N82" s="697"/>
      <c r="O82" s="698"/>
      <c r="P82" s="699"/>
      <c r="Q82" s="703"/>
      <c r="R82" s="694"/>
      <c r="S82" s="695"/>
      <c r="T82" s="510"/>
    </row>
    <row r="83" spans="1:20" ht="15" customHeight="1" thickBot="1" x14ac:dyDescent="0.3">
      <c r="A83" s="708"/>
      <c r="B83" s="709"/>
      <c r="C83" s="696"/>
      <c r="D83" s="696"/>
      <c r="E83" s="700"/>
      <c r="F83" s="701"/>
      <c r="G83" s="702"/>
      <c r="H83" s="700"/>
      <c r="I83" s="701"/>
      <c r="J83" s="702"/>
      <c r="K83" s="700"/>
      <c r="L83" s="701"/>
      <c r="M83" s="702"/>
      <c r="N83" s="700"/>
      <c r="O83" s="701"/>
      <c r="P83" s="702"/>
      <c r="Q83" s="703"/>
      <c r="R83" s="694"/>
      <c r="S83" s="695"/>
      <c r="T83" s="510"/>
    </row>
    <row r="84" spans="1:20" ht="15" customHeight="1" x14ac:dyDescent="0.25">
      <c r="A84" s="704">
        <v>19</v>
      </c>
      <c r="B84" s="705"/>
      <c r="C84" s="710" t="s">
        <v>556</v>
      </c>
      <c r="D84" s="696" t="s">
        <v>514</v>
      </c>
      <c r="E84" s="697"/>
      <c r="F84" s="698"/>
      <c r="G84" s="699"/>
      <c r="H84" s="697"/>
      <c r="I84" s="698"/>
      <c r="J84" s="699"/>
      <c r="K84" s="697"/>
      <c r="L84" s="698"/>
      <c r="M84" s="699"/>
      <c r="N84" s="697"/>
      <c r="O84" s="698"/>
      <c r="P84" s="699"/>
      <c r="Q84" s="703"/>
      <c r="R84" s="694"/>
      <c r="S84" s="695"/>
      <c r="T84" s="510"/>
    </row>
    <row r="85" spans="1:20" ht="15" customHeight="1" x14ac:dyDescent="0.25">
      <c r="A85" s="706"/>
      <c r="B85" s="707"/>
      <c r="C85" s="696"/>
      <c r="D85" s="696"/>
      <c r="E85" s="700"/>
      <c r="F85" s="701"/>
      <c r="G85" s="702"/>
      <c r="H85" s="700"/>
      <c r="I85" s="701"/>
      <c r="J85" s="702"/>
      <c r="K85" s="700"/>
      <c r="L85" s="701"/>
      <c r="M85" s="702"/>
      <c r="N85" s="700"/>
      <c r="O85" s="701"/>
      <c r="P85" s="702"/>
      <c r="Q85" s="703"/>
      <c r="R85" s="694"/>
      <c r="S85" s="695"/>
      <c r="T85" s="510"/>
    </row>
    <row r="86" spans="1:20" ht="15" customHeight="1" x14ac:dyDescent="0.25">
      <c r="A86" s="706"/>
      <c r="B86" s="707"/>
      <c r="C86" s="696"/>
      <c r="D86" s="696" t="s">
        <v>515</v>
      </c>
      <c r="E86" s="697"/>
      <c r="F86" s="698"/>
      <c r="G86" s="699"/>
      <c r="H86" s="697"/>
      <c r="I86" s="698"/>
      <c r="J86" s="699"/>
      <c r="K86" s="697"/>
      <c r="L86" s="698"/>
      <c r="M86" s="699"/>
      <c r="N86" s="697"/>
      <c r="O86" s="698"/>
      <c r="P86" s="699"/>
      <c r="Q86" s="703"/>
      <c r="R86" s="694"/>
      <c r="S86" s="695"/>
      <c r="T86" s="510"/>
    </row>
    <row r="87" spans="1:20" ht="15" customHeight="1" thickBot="1" x14ac:dyDescent="0.3">
      <c r="A87" s="708"/>
      <c r="B87" s="709"/>
      <c r="C87" s="696"/>
      <c r="D87" s="696"/>
      <c r="E87" s="700"/>
      <c r="F87" s="701"/>
      <c r="G87" s="702"/>
      <c r="H87" s="700"/>
      <c r="I87" s="701"/>
      <c r="J87" s="702"/>
      <c r="K87" s="700"/>
      <c r="L87" s="701"/>
      <c r="M87" s="702"/>
      <c r="N87" s="700"/>
      <c r="O87" s="701"/>
      <c r="P87" s="702"/>
      <c r="Q87" s="703"/>
      <c r="R87" s="694"/>
      <c r="S87" s="695"/>
      <c r="T87" s="510"/>
    </row>
    <row r="88" spans="1:20" ht="15" customHeight="1" x14ac:dyDescent="0.25">
      <c r="A88" s="704">
        <v>20</v>
      </c>
      <c r="B88" s="705"/>
      <c r="C88" s="710" t="s">
        <v>557</v>
      </c>
      <c r="D88" s="696" t="s">
        <v>514</v>
      </c>
      <c r="E88" s="697"/>
      <c r="F88" s="698"/>
      <c r="G88" s="699"/>
      <c r="H88" s="697"/>
      <c r="I88" s="698"/>
      <c r="J88" s="699"/>
      <c r="K88" s="697"/>
      <c r="L88" s="698"/>
      <c r="M88" s="699"/>
      <c r="N88" s="697"/>
      <c r="O88" s="698"/>
      <c r="P88" s="699"/>
      <c r="Q88" s="703"/>
      <c r="R88" s="694"/>
      <c r="S88" s="695"/>
      <c r="T88" s="510"/>
    </row>
    <row r="89" spans="1:20" ht="15" customHeight="1" x14ac:dyDescent="0.25">
      <c r="A89" s="706"/>
      <c r="B89" s="707"/>
      <c r="C89" s="696"/>
      <c r="D89" s="696"/>
      <c r="E89" s="700"/>
      <c r="F89" s="701"/>
      <c r="G89" s="702"/>
      <c r="H89" s="700"/>
      <c r="I89" s="701"/>
      <c r="J89" s="702"/>
      <c r="K89" s="700"/>
      <c r="L89" s="701"/>
      <c r="M89" s="702"/>
      <c r="N89" s="700"/>
      <c r="O89" s="701"/>
      <c r="P89" s="702"/>
      <c r="Q89" s="703"/>
      <c r="R89" s="694"/>
      <c r="S89" s="695"/>
      <c r="T89" s="510"/>
    </row>
    <row r="90" spans="1:20" ht="15" customHeight="1" x14ac:dyDescent="0.25">
      <c r="A90" s="706"/>
      <c r="B90" s="707"/>
      <c r="C90" s="696"/>
      <c r="D90" s="696" t="s">
        <v>515</v>
      </c>
      <c r="E90" s="697"/>
      <c r="F90" s="698"/>
      <c r="G90" s="699"/>
      <c r="H90" s="697"/>
      <c r="I90" s="698"/>
      <c r="J90" s="699"/>
      <c r="K90" s="697"/>
      <c r="L90" s="698"/>
      <c r="M90" s="699"/>
      <c r="N90" s="697"/>
      <c r="O90" s="698"/>
      <c r="P90" s="699"/>
      <c r="Q90" s="703"/>
      <c r="R90" s="694"/>
      <c r="S90" s="695"/>
      <c r="T90" s="510"/>
    </row>
    <row r="91" spans="1:20" ht="15" customHeight="1" thickBot="1" x14ac:dyDescent="0.3">
      <c r="A91" s="708"/>
      <c r="B91" s="709"/>
      <c r="C91" s="696"/>
      <c r="D91" s="696"/>
      <c r="E91" s="700"/>
      <c r="F91" s="701"/>
      <c r="G91" s="702"/>
      <c r="H91" s="700"/>
      <c r="I91" s="701"/>
      <c r="J91" s="702"/>
      <c r="K91" s="700"/>
      <c r="L91" s="701"/>
      <c r="M91" s="702"/>
      <c r="N91" s="700"/>
      <c r="O91" s="701"/>
      <c r="P91" s="702"/>
      <c r="Q91" s="703"/>
      <c r="R91" s="694"/>
      <c r="S91" s="695"/>
      <c r="T91" s="510"/>
    </row>
    <row r="92" spans="1:20" ht="15" customHeight="1" x14ac:dyDescent="0.25">
      <c r="A92" s="704">
        <v>21</v>
      </c>
      <c r="B92" s="705"/>
      <c r="C92" s="710" t="s">
        <v>558</v>
      </c>
      <c r="D92" s="696" t="s">
        <v>514</v>
      </c>
      <c r="E92" s="697"/>
      <c r="F92" s="698"/>
      <c r="G92" s="699"/>
      <c r="H92" s="697"/>
      <c r="I92" s="698"/>
      <c r="J92" s="699"/>
      <c r="K92" s="697"/>
      <c r="L92" s="698"/>
      <c r="M92" s="699"/>
      <c r="N92" s="697"/>
      <c r="O92" s="698"/>
      <c r="P92" s="699"/>
      <c r="Q92" s="703"/>
      <c r="R92" s="694"/>
      <c r="S92" s="695"/>
      <c r="T92" s="510"/>
    </row>
    <row r="93" spans="1:20" ht="15" customHeight="1" x14ac:dyDescent="0.25">
      <c r="A93" s="706"/>
      <c r="B93" s="707"/>
      <c r="C93" s="696"/>
      <c r="D93" s="696"/>
      <c r="E93" s="700"/>
      <c r="F93" s="701"/>
      <c r="G93" s="702"/>
      <c r="H93" s="700"/>
      <c r="I93" s="701"/>
      <c r="J93" s="702"/>
      <c r="K93" s="700"/>
      <c r="L93" s="701"/>
      <c r="M93" s="702"/>
      <c r="N93" s="700"/>
      <c r="O93" s="701"/>
      <c r="P93" s="702"/>
      <c r="Q93" s="703"/>
      <c r="R93" s="694"/>
      <c r="S93" s="695"/>
      <c r="T93" s="510"/>
    </row>
    <row r="94" spans="1:20" ht="15" customHeight="1" x14ac:dyDescent="0.25">
      <c r="A94" s="706"/>
      <c r="B94" s="707"/>
      <c r="C94" s="696"/>
      <c r="D94" s="696" t="s">
        <v>515</v>
      </c>
      <c r="E94" s="697"/>
      <c r="F94" s="698"/>
      <c r="G94" s="699"/>
      <c r="H94" s="697"/>
      <c r="I94" s="698"/>
      <c r="J94" s="699"/>
      <c r="K94" s="697"/>
      <c r="L94" s="698"/>
      <c r="M94" s="699"/>
      <c r="N94" s="697"/>
      <c r="O94" s="698"/>
      <c r="P94" s="699"/>
      <c r="Q94" s="703"/>
      <c r="R94" s="694"/>
      <c r="S94" s="695"/>
      <c r="T94" s="510"/>
    </row>
    <row r="95" spans="1:20" ht="15" customHeight="1" thickBot="1" x14ac:dyDescent="0.3">
      <c r="A95" s="708"/>
      <c r="B95" s="709"/>
      <c r="C95" s="696"/>
      <c r="D95" s="696"/>
      <c r="E95" s="700"/>
      <c r="F95" s="701"/>
      <c r="G95" s="702"/>
      <c r="H95" s="700"/>
      <c r="I95" s="701"/>
      <c r="J95" s="702"/>
      <c r="K95" s="700"/>
      <c r="L95" s="701"/>
      <c r="M95" s="702"/>
      <c r="N95" s="700"/>
      <c r="O95" s="701"/>
      <c r="P95" s="702"/>
      <c r="Q95" s="703"/>
      <c r="R95" s="694"/>
      <c r="S95" s="695"/>
      <c r="T95" s="510"/>
    </row>
    <row r="96" spans="1:20" ht="15" customHeight="1" x14ac:dyDescent="0.25">
      <c r="A96" s="704">
        <v>22</v>
      </c>
      <c r="B96" s="705"/>
      <c r="C96" s="710" t="s">
        <v>559</v>
      </c>
      <c r="D96" s="696" t="s">
        <v>514</v>
      </c>
      <c r="E96" s="697"/>
      <c r="F96" s="698"/>
      <c r="G96" s="699"/>
      <c r="H96" s="697"/>
      <c r="I96" s="698"/>
      <c r="J96" s="699"/>
      <c r="K96" s="697"/>
      <c r="L96" s="698"/>
      <c r="M96" s="699"/>
      <c r="N96" s="697"/>
      <c r="O96" s="698"/>
      <c r="P96" s="699"/>
      <c r="Q96" s="703"/>
      <c r="R96" s="694"/>
      <c r="S96" s="695"/>
      <c r="T96" s="510"/>
    </row>
    <row r="97" spans="1:20" ht="15" customHeight="1" x14ac:dyDescent="0.25">
      <c r="A97" s="706"/>
      <c r="B97" s="707"/>
      <c r="C97" s="696"/>
      <c r="D97" s="696"/>
      <c r="E97" s="700"/>
      <c r="F97" s="701"/>
      <c r="G97" s="702"/>
      <c r="H97" s="700"/>
      <c r="I97" s="701"/>
      <c r="J97" s="702"/>
      <c r="K97" s="700"/>
      <c r="L97" s="701"/>
      <c r="M97" s="702"/>
      <c r="N97" s="700"/>
      <c r="O97" s="701"/>
      <c r="P97" s="702"/>
      <c r="Q97" s="703"/>
      <c r="R97" s="694"/>
      <c r="S97" s="695"/>
      <c r="T97" s="510"/>
    </row>
    <row r="98" spans="1:20" ht="15" customHeight="1" x14ac:dyDescent="0.25">
      <c r="A98" s="706"/>
      <c r="B98" s="707"/>
      <c r="C98" s="696"/>
      <c r="D98" s="696" t="s">
        <v>515</v>
      </c>
      <c r="E98" s="697"/>
      <c r="F98" s="698"/>
      <c r="G98" s="699"/>
      <c r="H98" s="697"/>
      <c r="I98" s="698"/>
      <c r="J98" s="699"/>
      <c r="K98" s="697"/>
      <c r="L98" s="698"/>
      <c r="M98" s="699"/>
      <c r="N98" s="697"/>
      <c r="O98" s="698"/>
      <c r="P98" s="699"/>
      <c r="Q98" s="703"/>
      <c r="R98" s="694"/>
      <c r="S98" s="695"/>
      <c r="T98" s="510"/>
    </row>
    <row r="99" spans="1:20" ht="15" customHeight="1" thickBot="1" x14ac:dyDescent="0.3">
      <c r="A99" s="708"/>
      <c r="B99" s="709"/>
      <c r="C99" s="696"/>
      <c r="D99" s="696"/>
      <c r="E99" s="700"/>
      <c r="F99" s="701"/>
      <c r="G99" s="702"/>
      <c r="H99" s="700"/>
      <c r="I99" s="701"/>
      <c r="J99" s="702"/>
      <c r="K99" s="700"/>
      <c r="L99" s="701"/>
      <c r="M99" s="702"/>
      <c r="N99" s="700"/>
      <c r="O99" s="701"/>
      <c r="P99" s="702"/>
      <c r="Q99" s="703"/>
      <c r="R99" s="694"/>
      <c r="S99" s="695"/>
      <c r="T99" s="510"/>
    </row>
    <row r="100" spans="1:20" ht="15" customHeight="1" x14ac:dyDescent="0.25">
      <c r="A100" s="704">
        <v>23</v>
      </c>
      <c r="B100" s="705"/>
      <c r="C100" s="710" t="s">
        <v>560</v>
      </c>
      <c r="D100" s="696" t="s">
        <v>514</v>
      </c>
      <c r="E100" s="697"/>
      <c r="F100" s="698"/>
      <c r="G100" s="699"/>
      <c r="H100" s="697"/>
      <c r="I100" s="698"/>
      <c r="J100" s="699"/>
      <c r="K100" s="697"/>
      <c r="L100" s="698"/>
      <c r="M100" s="699"/>
      <c r="N100" s="697"/>
      <c r="O100" s="698"/>
      <c r="P100" s="699"/>
      <c r="Q100" s="703"/>
      <c r="R100" s="694"/>
      <c r="S100" s="695"/>
      <c r="T100" s="510"/>
    </row>
    <row r="101" spans="1:20" ht="15" customHeight="1" x14ac:dyDescent="0.25">
      <c r="A101" s="706"/>
      <c r="B101" s="707"/>
      <c r="C101" s="696"/>
      <c r="D101" s="696"/>
      <c r="E101" s="700"/>
      <c r="F101" s="701"/>
      <c r="G101" s="702"/>
      <c r="H101" s="700"/>
      <c r="I101" s="701"/>
      <c r="J101" s="702"/>
      <c r="K101" s="700"/>
      <c r="L101" s="701"/>
      <c r="M101" s="702"/>
      <c r="N101" s="700"/>
      <c r="O101" s="701"/>
      <c r="P101" s="702"/>
      <c r="Q101" s="703"/>
      <c r="R101" s="694"/>
      <c r="S101" s="695"/>
      <c r="T101" s="510"/>
    </row>
    <row r="102" spans="1:20" ht="15" customHeight="1" x14ac:dyDescent="0.25">
      <c r="A102" s="706"/>
      <c r="B102" s="707"/>
      <c r="C102" s="696"/>
      <c r="D102" s="696" t="s">
        <v>515</v>
      </c>
      <c r="E102" s="697"/>
      <c r="F102" s="698"/>
      <c r="G102" s="699"/>
      <c r="H102" s="697"/>
      <c r="I102" s="698"/>
      <c r="J102" s="699"/>
      <c r="K102" s="697"/>
      <c r="L102" s="698"/>
      <c r="M102" s="699"/>
      <c r="N102" s="697"/>
      <c r="O102" s="698"/>
      <c r="P102" s="699"/>
      <c r="Q102" s="703"/>
      <c r="R102" s="694"/>
      <c r="S102" s="695"/>
      <c r="T102" s="510"/>
    </row>
    <row r="103" spans="1:20" ht="15" customHeight="1" thickBot="1" x14ac:dyDescent="0.3">
      <c r="A103" s="708"/>
      <c r="B103" s="709"/>
      <c r="C103" s="696"/>
      <c r="D103" s="696"/>
      <c r="E103" s="700"/>
      <c r="F103" s="701"/>
      <c r="G103" s="702"/>
      <c r="H103" s="700"/>
      <c r="I103" s="701"/>
      <c r="J103" s="702"/>
      <c r="K103" s="700"/>
      <c r="L103" s="701"/>
      <c r="M103" s="702"/>
      <c r="N103" s="700"/>
      <c r="O103" s="701"/>
      <c r="P103" s="702"/>
      <c r="Q103" s="703"/>
      <c r="R103" s="694"/>
      <c r="S103" s="695"/>
      <c r="T103" s="510"/>
    </row>
    <row r="104" spans="1:20" ht="15" customHeight="1" x14ac:dyDescent="0.25">
      <c r="A104" s="704">
        <v>24</v>
      </c>
      <c r="B104" s="705"/>
      <c r="C104" s="710" t="s">
        <v>561</v>
      </c>
      <c r="D104" s="696" t="s">
        <v>514</v>
      </c>
      <c r="E104" s="697"/>
      <c r="F104" s="698"/>
      <c r="G104" s="699"/>
      <c r="H104" s="697"/>
      <c r="I104" s="698"/>
      <c r="J104" s="699"/>
      <c r="K104" s="697"/>
      <c r="L104" s="698"/>
      <c r="M104" s="699"/>
      <c r="N104" s="697"/>
      <c r="O104" s="698"/>
      <c r="P104" s="699"/>
      <c r="Q104" s="703"/>
      <c r="R104" s="694"/>
      <c r="S104" s="695"/>
      <c r="T104" s="510"/>
    </row>
    <row r="105" spans="1:20" ht="15" customHeight="1" x14ac:dyDescent="0.25">
      <c r="A105" s="706"/>
      <c r="B105" s="707"/>
      <c r="C105" s="696"/>
      <c r="D105" s="696"/>
      <c r="E105" s="700"/>
      <c r="F105" s="701"/>
      <c r="G105" s="702"/>
      <c r="H105" s="700"/>
      <c r="I105" s="701"/>
      <c r="J105" s="702"/>
      <c r="K105" s="700"/>
      <c r="L105" s="701"/>
      <c r="M105" s="702"/>
      <c r="N105" s="700"/>
      <c r="O105" s="701"/>
      <c r="P105" s="702"/>
      <c r="Q105" s="703"/>
      <c r="R105" s="694"/>
      <c r="S105" s="695"/>
      <c r="T105" s="510"/>
    </row>
    <row r="106" spans="1:20" ht="15" customHeight="1" x14ac:dyDescent="0.25">
      <c r="A106" s="706"/>
      <c r="B106" s="707"/>
      <c r="C106" s="696"/>
      <c r="D106" s="696" t="s">
        <v>515</v>
      </c>
      <c r="E106" s="697"/>
      <c r="F106" s="698"/>
      <c r="G106" s="699"/>
      <c r="H106" s="697"/>
      <c r="I106" s="698"/>
      <c r="J106" s="699"/>
      <c r="K106" s="697"/>
      <c r="L106" s="698"/>
      <c r="M106" s="699"/>
      <c r="N106" s="697"/>
      <c r="O106" s="698"/>
      <c r="P106" s="699"/>
      <c r="Q106" s="703"/>
      <c r="R106" s="694"/>
      <c r="S106" s="695"/>
      <c r="T106" s="510"/>
    </row>
    <row r="107" spans="1:20" ht="15" customHeight="1" thickBot="1" x14ac:dyDescent="0.3">
      <c r="A107" s="708"/>
      <c r="B107" s="709"/>
      <c r="C107" s="696"/>
      <c r="D107" s="696"/>
      <c r="E107" s="700"/>
      <c r="F107" s="701"/>
      <c r="G107" s="702"/>
      <c r="H107" s="700"/>
      <c r="I107" s="701"/>
      <c r="J107" s="702"/>
      <c r="K107" s="700"/>
      <c r="L107" s="701"/>
      <c r="M107" s="702"/>
      <c r="N107" s="700"/>
      <c r="O107" s="701"/>
      <c r="P107" s="702"/>
      <c r="Q107" s="703"/>
      <c r="R107" s="694"/>
      <c r="S107" s="695"/>
      <c r="T107" s="510"/>
    </row>
    <row r="108" spans="1:20" ht="15" customHeight="1" x14ac:dyDescent="0.25">
      <c r="A108" s="704">
        <v>25</v>
      </c>
      <c r="B108" s="705"/>
      <c r="C108" s="710" t="s">
        <v>562</v>
      </c>
      <c r="D108" s="696" t="s">
        <v>514</v>
      </c>
      <c r="E108" s="697"/>
      <c r="F108" s="698"/>
      <c r="G108" s="699"/>
      <c r="H108" s="697"/>
      <c r="I108" s="698"/>
      <c r="J108" s="699"/>
      <c r="K108" s="697"/>
      <c r="L108" s="698"/>
      <c r="M108" s="699"/>
      <c r="N108" s="697"/>
      <c r="O108" s="698"/>
      <c r="P108" s="699"/>
      <c r="Q108" s="703"/>
      <c r="R108" s="694"/>
      <c r="S108" s="695"/>
      <c r="T108" s="510"/>
    </row>
    <row r="109" spans="1:20" ht="15" customHeight="1" x14ac:dyDescent="0.25">
      <c r="A109" s="706"/>
      <c r="B109" s="707"/>
      <c r="C109" s="696"/>
      <c r="D109" s="696"/>
      <c r="E109" s="700"/>
      <c r="F109" s="701"/>
      <c r="G109" s="702"/>
      <c r="H109" s="700"/>
      <c r="I109" s="701"/>
      <c r="J109" s="702"/>
      <c r="K109" s="700"/>
      <c r="L109" s="701"/>
      <c r="M109" s="702"/>
      <c r="N109" s="700"/>
      <c r="O109" s="701"/>
      <c r="P109" s="702"/>
      <c r="Q109" s="703"/>
      <c r="R109" s="694"/>
      <c r="S109" s="695"/>
      <c r="T109" s="510"/>
    </row>
    <row r="110" spans="1:20" ht="15" customHeight="1" x14ac:dyDescent="0.25">
      <c r="A110" s="706"/>
      <c r="B110" s="707"/>
      <c r="C110" s="696"/>
      <c r="D110" s="696" t="s">
        <v>515</v>
      </c>
      <c r="E110" s="697"/>
      <c r="F110" s="698"/>
      <c r="G110" s="699"/>
      <c r="H110" s="697"/>
      <c r="I110" s="698"/>
      <c r="J110" s="699"/>
      <c r="K110" s="697"/>
      <c r="L110" s="698"/>
      <c r="M110" s="699"/>
      <c r="N110" s="697"/>
      <c r="O110" s="698"/>
      <c r="P110" s="699"/>
      <c r="Q110" s="703"/>
      <c r="R110" s="694"/>
      <c r="S110" s="695"/>
      <c r="T110" s="510"/>
    </row>
    <row r="111" spans="1:20" ht="15" customHeight="1" thickBot="1" x14ac:dyDescent="0.3">
      <c r="A111" s="708"/>
      <c r="B111" s="709"/>
      <c r="C111" s="696"/>
      <c r="D111" s="696"/>
      <c r="E111" s="700"/>
      <c r="F111" s="701"/>
      <c r="G111" s="702"/>
      <c r="H111" s="700"/>
      <c r="I111" s="701"/>
      <c r="J111" s="702"/>
      <c r="K111" s="700"/>
      <c r="L111" s="701"/>
      <c r="M111" s="702"/>
      <c r="N111" s="700"/>
      <c r="O111" s="701"/>
      <c r="P111" s="702"/>
      <c r="Q111" s="703"/>
      <c r="R111" s="694"/>
      <c r="S111" s="695"/>
      <c r="T111" s="510"/>
    </row>
    <row r="112" spans="1:20" ht="15" customHeight="1" x14ac:dyDescent="0.25">
      <c r="A112" s="704">
        <v>26</v>
      </c>
      <c r="B112" s="705"/>
      <c r="C112" s="710" t="s">
        <v>563</v>
      </c>
      <c r="D112" s="696" t="s">
        <v>514</v>
      </c>
      <c r="E112" s="697"/>
      <c r="F112" s="698"/>
      <c r="G112" s="699"/>
      <c r="H112" s="697"/>
      <c r="I112" s="698"/>
      <c r="J112" s="699"/>
      <c r="K112" s="697"/>
      <c r="L112" s="698"/>
      <c r="M112" s="699"/>
      <c r="N112" s="697"/>
      <c r="O112" s="698"/>
      <c r="P112" s="699"/>
      <c r="Q112" s="703"/>
      <c r="R112" s="694"/>
      <c r="S112" s="695"/>
      <c r="T112" s="510"/>
    </row>
    <row r="113" spans="1:23" ht="15" customHeight="1" x14ac:dyDescent="0.25">
      <c r="A113" s="706"/>
      <c r="B113" s="707"/>
      <c r="C113" s="696"/>
      <c r="D113" s="696"/>
      <c r="E113" s="700"/>
      <c r="F113" s="701"/>
      <c r="G113" s="702"/>
      <c r="H113" s="700"/>
      <c r="I113" s="701"/>
      <c r="J113" s="702"/>
      <c r="K113" s="700"/>
      <c r="L113" s="701"/>
      <c r="M113" s="702"/>
      <c r="N113" s="700"/>
      <c r="O113" s="701"/>
      <c r="P113" s="702"/>
      <c r="Q113" s="703"/>
      <c r="R113" s="694"/>
      <c r="S113" s="695"/>
      <c r="T113" s="510"/>
    </row>
    <row r="114" spans="1:23" ht="15" customHeight="1" x14ac:dyDescent="0.25">
      <c r="A114" s="706"/>
      <c r="B114" s="707"/>
      <c r="C114" s="696"/>
      <c r="D114" s="696" t="s">
        <v>515</v>
      </c>
      <c r="E114" s="697"/>
      <c r="F114" s="698"/>
      <c r="G114" s="699"/>
      <c r="H114" s="697"/>
      <c r="I114" s="698"/>
      <c r="J114" s="699"/>
      <c r="K114" s="697"/>
      <c r="L114" s="698"/>
      <c r="M114" s="699"/>
      <c r="N114" s="697"/>
      <c r="O114" s="698"/>
      <c r="P114" s="699"/>
      <c r="Q114" s="703"/>
      <c r="R114" s="694"/>
      <c r="S114" s="695"/>
      <c r="T114" s="510"/>
      <c r="W114" t="str" cm="1">
        <f t="array" aca="1" ref="W114" ca="1">IFERROR(
    IF(
        INDIRECT("'" &amp; INDEX(SheetList,ROW(#REF!)) &amp; "'!J153")=$K$1,
        INDEX(SheetList,ROW(#REF!)),
        ""
    ),
"")</f>
        <v/>
      </c>
    </row>
    <row r="115" spans="1:23" ht="15" customHeight="1" thickBot="1" x14ac:dyDescent="0.3">
      <c r="A115" s="708"/>
      <c r="B115" s="709"/>
      <c r="C115" s="696"/>
      <c r="D115" s="696"/>
      <c r="E115" s="700"/>
      <c r="F115" s="701"/>
      <c r="G115" s="702"/>
      <c r="H115" s="700"/>
      <c r="I115" s="701"/>
      <c r="J115" s="702"/>
      <c r="K115" s="700"/>
      <c r="L115" s="701"/>
      <c r="M115" s="702"/>
      <c r="N115" s="700"/>
      <c r="O115" s="701"/>
      <c r="P115" s="702"/>
      <c r="Q115" s="703"/>
      <c r="R115" s="694"/>
      <c r="S115" s="695"/>
      <c r="T115" s="510"/>
    </row>
    <row r="116" spans="1:23" ht="15" customHeight="1" x14ac:dyDescent="0.25">
      <c r="A116" s="704">
        <v>27</v>
      </c>
      <c r="B116" s="705"/>
      <c r="C116" s="710" t="s">
        <v>564</v>
      </c>
      <c r="D116" s="696" t="s">
        <v>514</v>
      </c>
      <c r="E116" s="697"/>
      <c r="F116" s="698"/>
      <c r="G116" s="699"/>
      <c r="H116" s="697"/>
      <c r="I116" s="698"/>
      <c r="J116" s="699"/>
      <c r="K116" s="697"/>
      <c r="L116" s="698"/>
      <c r="M116" s="699"/>
      <c r="N116" s="697"/>
      <c r="O116" s="698"/>
      <c r="P116" s="699"/>
      <c r="Q116" s="703"/>
      <c r="R116" s="694"/>
      <c r="S116" s="695"/>
      <c r="T116" s="510"/>
    </row>
    <row r="117" spans="1:23" ht="15" customHeight="1" x14ac:dyDescent="0.25">
      <c r="A117" s="706"/>
      <c r="B117" s="707"/>
      <c r="C117" s="696"/>
      <c r="D117" s="696"/>
      <c r="E117" s="700"/>
      <c r="F117" s="701"/>
      <c r="G117" s="702"/>
      <c r="H117" s="700"/>
      <c r="I117" s="701"/>
      <c r="J117" s="702"/>
      <c r="K117" s="700"/>
      <c r="L117" s="701"/>
      <c r="M117" s="702"/>
      <c r="N117" s="700"/>
      <c r="O117" s="701"/>
      <c r="P117" s="702"/>
      <c r="Q117" s="703"/>
      <c r="R117" s="694"/>
      <c r="S117" s="695"/>
      <c r="T117" s="510"/>
    </row>
    <row r="118" spans="1:23" ht="15" customHeight="1" x14ac:dyDescent="0.25">
      <c r="A118" s="706"/>
      <c r="B118" s="707"/>
      <c r="C118" s="696"/>
      <c r="D118" s="696" t="s">
        <v>515</v>
      </c>
      <c r="E118" s="697"/>
      <c r="F118" s="698"/>
      <c r="G118" s="699"/>
      <c r="H118" s="697"/>
      <c r="I118" s="698"/>
      <c r="J118" s="699"/>
      <c r="K118" s="697"/>
      <c r="L118" s="698"/>
      <c r="M118" s="699"/>
      <c r="N118" s="697"/>
      <c r="O118" s="698"/>
      <c r="P118" s="699"/>
      <c r="Q118" s="703"/>
      <c r="R118" s="694"/>
      <c r="S118" s="695"/>
      <c r="T118" s="510"/>
    </row>
    <row r="119" spans="1:23" ht="15" customHeight="1" thickBot="1" x14ac:dyDescent="0.3">
      <c r="A119" s="708"/>
      <c r="B119" s="709"/>
      <c r="C119" s="696"/>
      <c r="D119" s="696"/>
      <c r="E119" s="700"/>
      <c r="F119" s="701"/>
      <c r="G119" s="702"/>
      <c r="H119" s="700"/>
      <c r="I119" s="701"/>
      <c r="J119" s="702"/>
      <c r="K119" s="700"/>
      <c r="L119" s="701"/>
      <c r="M119" s="702"/>
      <c r="N119" s="700"/>
      <c r="O119" s="701"/>
      <c r="P119" s="702"/>
      <c r="Q119" s="703"/>
      <c r="R119" s="694"/>
      <c r="S119" s="695"/>
      <c r="T119" s="510"/>
    </row>
    <row r="120" spans="1:23" ht="15" customHeight="1" x14ac:dyDescent="0.25">
      <c r="A120" s="704">
        <v>28</v>
      </c>
      <c r="B120" s="705"/>
      <c r="C120" s="710" t="s">
        <v>565</v>
      </c>
      <c r="D120" s="696" t="s">
        <v>514</v>
      </c>
      <c r="E120" s="697"/>
      <c r="F120" s="698"/>
      <c r="G120" s="699"/>
      <c r="H120" s="697"/>
      <c r="I120" s="698"/>
      <c r="J120" s="699"/>
      <c r="K120" s="697"/>
      <c r="L120" s="698"/>
      <c r="M120" s="699"/>
      <c r="N120" s="697"/>
      <c r="O120" s="698"/>
      <c r="P120" s="699"/>
      <c r="Q120" s="703"/>
      <c r="R120" s="694"/>
      <c r="S120" s="695"/>
      <c r="T120" s="510"/>
    </row>
    <row r="121" spans="1:23" ht="15" customHeight="1" x14ac:dyDescent="0.25">
      <c r="A121" s="706"/>
      <c r="B121" s="707"/>
      <c r="C121" s="696"/>
      <c r="D121" s="696"/>
      <c r="E121" s="700"/>
      <c r="F121" s="701"/>
      <c r="G121" s="702"/>
      <c r="H121" s="700"/>
      <c r="I121" s="701"/>
      <c r="J121" s="702"/>
      <c r="K121" s="700"/>
      <c r="L121" s="701"/>
      <c r="M121" s="702"/>
      <c r="N121" s="700"/>
      <c r="O121" s="701"/>
      <c r="P121" s="702"/>
      <c r="Q121" s="703"/>
      <c r="R121" s="694"/>
      <c r="S121" s="695"/>
      <c r="T121" s="510"/>
    </row>
    <row r="122" spans="1:23" ht="15" customHeight="1" x14ac:dyDescent="0.25">
      <c r="A122" s="706"/>
      <c r="B122" s="707"/>
      <c r="C122" s="696"/>
      <c r="D122" s="696" t="s">
        <v>515</v>
      </c>
      <c r="E122" s="697"/>
      <c r="F122" s="698"/>
      <c r="G122" s="699"/>
      <c r="H122" s="697"/>
      <c r="I122" s="698"/>
      <c r="J122" s="699"/>
      <c r="K122" s="697"/>
      <c r="L122" s="698"/>
      <c r="M122" s="699"/>
      <c r="N122" s="697"/>
      <c r="O122" s="698"/>
      <c r="P122" s="699"/>
      <c r="Q122" s="703"/>
      <c r="R122" s="694"/>
      <c r="S122" s="695"/>
      <c r="T122" s="510"/>
    </row>
    <row r="123" spans="1:23" ht="15" customHeight="1" thickBot="1" x14ac:dyDescent="0.3">
      <c r="A123" s="708"/>
      <c r="B123" s="709"/>
      <c r="C123" s="696"/>
      <c r="D123" s="696"/>
      <c r="E123" s="700"/>
      <c r="F123" s="701"/>
      <c r="G123" s="702"/>
      <c r="H123" s="700"/>
      <c r="I123" s="701"/>
      <c r="J123" s="702"/>
      <c r="K123" s="700"/>
      <c r="L123" s="701"/>
      <c r="M123" s="702"/>
      <c r="N123" s="700"/>
      <c r="O123" s="701"/>
      <c r="P123" s="702"/>
      <c r="Q123" s="703"/>
      <c r="R123" s="694"/>
      <c r="S123" s="695"/>
      <c r="T123" s="510"/>
    </row>
    <row r="124" spans="1:23" ht="15" customHeight="1" x14ac:dyDescent="0.25">
      <c r="A124" s="704">
        <v>29</v>
      </c>
      <c r="B124" s="705"/>
      <c r="C124" s="710" t="s">
        <v>566</v>
      </c>
      <c r="D124" s="696" t="s">
        <v>514</v>
      </c>
      <c r="E124" s="697"/>
      <c r="F124" s="698"/>
      <c r="G124" s="699"/>
      <c r="H124" s="697"/>
      <c r="I124" s="698"/>
      <c r="J124" s="699"/>
      <c r="K124" s="697"/>
      <c r="L124" s="698"/>
      <c r="M124" s="699"/>
      <c r="N124" s="697"/>
      <c r="O124" s="698"/>
      <c r="P124" s="699"/>
      <c r="Q124" s="703"/>
      <c r="R124" s="694"/>
      <c r="S124" s="695"/>
      <c r="T124" s="510"/>
    </row>
    <row r="125" spans="1:23" ht="15" customHeight="1" x14ac:dyDescent="0.25">
      <c r="A125" s="706"/>
      <c r="B125" s="707"/>
      <c r="C125" s="696"/>
      <c r="D125" s="696"/>
      <c r="E125" s="700"/>
      <c r="F125" s="701"/>
      <c r="G125" s="702"/>
      <c r="H125" s="700"/>
      <c r="I125" s="701"/>
      <c r="J125" s="702"/>
      <c r="K125" s="700"/>
      <c r="L125" s="701"/>
      <c r="M125" s="702"/>
      <c r="N125" s="700"/>
      <c r="O125" s="701"/>
      <c r="P125" s="702"/>
      <c r="Q125" s="703"/>
      <c r="R125" s="694"/>
      <c r="S125" s="695"/>
      <c r="T125" s="510"/>
    </row>
    <row r="126" spans="1:23" ht="15" customHeight="1" x14ac:dyDescent="0.25">
      <c r="A126" s="706"/>
      <c r="B126" s="707"/>
      <c r="C126" s="696"/>
      <c r="D126" s="696" t="s">
        <v>515</v>
      </c>
      <c r="E126" s="697"/>
      <c r="F126" s="698"/>
      <c r="G126" s="699"/>
      <c r="H126" s="697"/>
      <c r="I126" s="698"/>
      <c r="J126" s="699"/>
      <c r="K126" s="697"/>
      <c r="L126" s="698"/>
      <c r="M126" s="699"/>
      <c r="N126" s="697"/>
      <c r="O126" s="698"/>
      <c r="P126" s="699"/>
      <c r="Q126" s="703"/>
      <c r="R126" s="694"/>
      <c r="S126" s="695"/>
      <c r="T126" s="510"/>
    </row>
    <row r="127" spans="1:23" ht="15" customHeight="1" thickBot="1" x14ac:dyDescent="0.3">
      <c r="A127" s="708"/>
      <c r="B127" s="709"/>
      <c r="C127" s="696"/>
      <c r="D127" s="696"/>
      <c r="E127" s="700"/>
      <c r="F127" s="701"/>
      <c r="G127" s="702"/>
      <c r="H127" s="700"/>
      <c r="I127" s="701"/>
      <c r="J127" s="702"/>
      <c r="K127" s="700"/>
      <c r="L127" s="701"/>
      <c r="M127" s="702"/>
      <c r="N127" s="700"/>
      <c r="O127" s="701"/>
      <c r="P127" s="702"/>
      <c r="Q127" s="703"/>
      <c r="R127" s="694"/>
      <c r="S127" s="695"/>
      <c r="T127" s="510"/>
    </row>
    <row r="128" spans="1:23" ht="15" customHeight="1" x14ac:dyDescent="0.25">
      <c r="A128" s="704">
        <v>30</v>
      </c>
      <c r="B128" s="705"/>
      <c r="C128" s="710" t="s">
        <v>567</v>
      </c>
      <c r="D128" s="696" t="s">
        <v>514</v>
      </c>
      <c r="E128" s="697"/>
      <c r="F128" s="698"/>
      <c r="G128" s="699"/>
      <c r="H128" s="697"/>
      <c r="I128" s="698"/>
      <c r="J128" s="699"/>
      <c r="K128" s="697"/>
      <c r="L128" s="698"/>
      <c r="M128" s="699"/>
      <c r="N128" s="697"/>
      <c r="O128" s="698"/>
      <c r="P128" s="699"/>
      <c r="Q128" s="703"/>
      <c r="R128" s="694"/>
      <c r="S128" s="695"/>
      <c r="T128" s="510"/>
    </row>
    <row r="129" spans="1:20" ht="15" customHeight="1" x14ac:dyDescent="0.25">
      <c r="A129" s="706"/>
      <c r="B129" s="707"/>
      <c r="C129" s="696"/>
      <c r="D129" s="696"/>
      <c r="E129" s="700"/>
      <c r="F129" s="701"/>
      <c r="G129" s="702"/>
      <c r="H129" s="700"/>
      <c r="I129" s="701"/>
      <c r="J129" s="702"/>
      <c r="K129" s="700"/>
      <c r="L129" s="701"/>
      <c r="M129" s="702"/>
      <c r="N129" s="700"/>
      <c r="O129" s="701"/>
      <c r="P129" s="702"/>
      <c r="Q129" s="703"/>
      <c r="R129" s="694"/>
      <c r="S129" s="695"/>
      <c r="T129" s="510"/>
    </row>
    <row r="130" spans="1:20" ht="15" customHeight="1" x14ac:dyDescent="0.25">
      <c r="A130" s="706"/>
      <c r="B130" s="707"/>
      <c r="C130" s="696"/>
      <c r="D130" s="696" t="s">
        <v>515</v>
      </c>
      <c r="E130" s="697"/>
      <c r="F130" s="698"/>
      <c r="G130" s="699"/>
      <c r="H130" s="697"/>
      <c r="I130" s="698"/>
      <c r="J130" s="699"/>
      <c r="K130" s="697"/>
      <c r="L130" s="698"/>
      <c r="M130" s="699"/>
      <c r="N130" s="697"/>
      <c r="O130" s="698"/>
      <c r="P130" s="699"/>
      <c r="Q130" s="703"/>
      <c r="R130" s="694"/>
      <c r="S130" s="695"/>
      <c r="T130" s="510"/>
    </row>
    <row r="131" spans="1:20" ht="15" customHeight="1" thickBot="1" x14ac:dyDescent="0.3">
      <c r="A131" s="708"/>
      <c r="B131" s="709"/>
      <c r="C131" s="696"/>
      <c r="D131" s="696"/>
      <c r="E131" s="700"/>
      <c r="F131" s="701"/>
      <c r="G131" s="702"/>
      <c r="H131" s="700"/>
      <c r="I131" s="701"/>
      <c r="J131" s="702"/>
      <c r="K131" s="700"/>
      <c r="L131" s="701"/>
      <c r="M131" s="702"/>
      <c r="N131" s="700"/>
      <c r="O131" s="701"/>
      <c r="P131" s="702"/>
      <c r="Q131" s="703"/>
      <c r="R131" s="694"/>
      <c r="S131" s="695"/>
      <c r="T131" s="510"/>
    </row>
    <row r="132" spans="1:20" ht="15" customHeight="1" x14ac:dyDescent="0.25">
      <c r="A132" s="704">
        <v>31</v>
      </c>
      <c r="B132" s="705"/>
      <c r="C132" s="710" t="s">
        <v>568</v>
      </c>
      <c r="D132" s="696" t="s">
        <v>514</v>
      </c>
      <c r="E132" s="697"/>
      <c r="F132" s="698"/>
      <c r="G132" s="699"/>
      <c r="H132" s="697"/>
      <c r="I132" s="698"/>
      <c r="J132" s="699"/>
      <c r="K132" s="697"/>
      <c r="L132" s="698"/>
      <c r="M132" s="699"/>
      <c r="N132" s="697"/>
      <c r="O132" s="698"/>
      <c r="P132" s="699"/>
      <c r="Q132" s="703"/>
      <c r="R132" s="694"/>
      <c r="S132" s="695"/>
      <c r="T132" s="510"/>
    </row>
    <row r="133" spans="1:20" ht="15" customHeight="1" x14ac:dyDescent="0.25">
      <c r="A133" s="706"/>
      <c r="B133" s="707"/>
      <c r="C133" s="696"/>
      <c r="D133" s="696"/>
      <c r="E133" s="700"/>
      <c r="F133" s="701"/>
      <c r="G133" s="702"/>
      <c r="H133" s="700"/>
      <c r="I133" s="701"/>
      <c r="J133" s="702"/>
      <c r="K133" s="700"/>
      <c r="L133" s="701"/>
      <c r="M133" s="702"/>
      <c r="N133" s="700"/>
      <c r="O133" s="701"/>
      <c r="P133" s="702"/>
      <c r="Q133" s="703"/>
      <c r="R133" s="694"/>
      <c r="S133" s="695"/>
      <c r="T133" s="510"/>
    </row>
    <row r="134" spans="1:20" ht="15" customHeight="1" x14ac:dyDescent="0.25">
      <c r="A134" s="706"/>
      <c r="B134" s="707"/>
      <c r="C134" s="696"/>
      <c r="D134" s="696" t="s">
        <v>515</v>
      </c>
      <c r="E134" s="697"/>
      <c r="F134" s="698"/>
      <c r="G134" s="699"/>
      <c r="H134" s="697"/>
      <c r="I134" s="698"/>
      <c r="J134" s="699"/>
      <c r="K134" s="697"/>
      <c r="L134" s="698"/>
      <c r="M134" s="699"/>
      <c r="N134" s="697"/>
      <c r="O134" s="698"/>
      <c r="P134" s="699"/>
      <c r="Q134" s="703"/>
      <c r="R134" s="694"/>
      <c r="S134" s="695"/>
      <c r="T134" s="510"/>
    </row>
    <row r="135" spans="1:20" ht="15" customHeight="1" x14ac:dyDescent="0.25">
      <c r="A135" s="708"/>
      <c r="B135" s="709"/>
      <c r="C135" s="696"/>
      <c r="D135" s="696"/>
      <c r="E135" s="700"/>
      <c r="F135" s="701"/>
      <c r="G135" s="702"/>
      <c r="H135" s="700"/>
      <c r="I135" s="701"/>
      <c r="J135" s="702"/>
      <c r="K135" s="700"/>
      <c r="L135" s="701"/>
      <c r="M135" s="702"/>
      <c r="N135" s="700"/>
      <c r="O135" s="701"/>
      <c r="P135" s="702"/>
      <c r="Q135" s="703"/>
      <c r="R135" s="694"/>
      <c r="S135" s="695"/>
      <c r="T135" s="510"/>
    </row>
    <row r="136" spans="1:20" ht="24" customHeight="1" x14ac:dyDescent="0.25">
      <c r="A136" s="680" t="s">
        <v>533</v>
      </c>
      <c r="B136" s="681"/>
      <c r="C136" s="681"/>
      <c r="D136" s="682"/>
      <c r="E136" s="686"/>
      <c r="F136" s="687"/>
      <c r="G136" s="688"/>
      <c r="H136" s="686"/>
      <c r="I136" s="687"/>
      <c r="J136" s="688"/>
      <c r="K136" s="686"/>
      <c r="L136" s="687"/>
      <c r="M136" s="688"/>
      <c r="N136" s="686"/>
      <c r="O136" s="687"/>
      <c r="P136" s="688"/>
      <c r="Q136" s="692"/>
      <c r="R136" s="658"/>
      <c r="S136" s="660"/>
      <c r="T136" s="510"/>
    </row>
    <row r="137" spans="1:20" ht="24" customHeight="1" thickBot="1" x14ac:dyDescent="0.3">
      <c r="A137" s="683"/>
      <c r="B137" s="684"/>
      <c r="C137" s="684"/>
      <c r="D137" s="685"/>
      <c r="E137" s="689"/>
      <c r="F137" s="690"/>
      <c r="G137" s="691"/>
      <c r="H137" s="689"/>
      <c r="I137" s="690"/>
      <c r="J137" s="691"/>
      <c r="K137" s="689"/>
      <c r="L137" s="690"/>
      <c r="M137" s="691"/>
      <c r="N137" s="689"/>
      <c r="O137" s="690"/>
      <c r="P137" s="691"/>
      <c r="Q137" s="693"/>
      <c r="R137" s="659"/>
      <c r="S137" s="661"/>
      <c r="T137" s="510"/>
    </row>
    <row r="138" spans="1:20" ht="24" customHeight="1" x14ac:dyDescent="0.25">
      <c r="A138" s="297"/>
      <c r="B138" s="297"/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510"/>
    </row>
    <row r="139" spans="1:20" ht="15" customHeight="1" x14ac:dyDescent="0.25">
      <c r="A139" s="297"/>
      <c r="B139" s="297"/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</row>
    <row r="140" spans="1:20" ht="15" customHeight="1" x14ac:dyDescent="0.25">
      <c r="A140" s="297"/>
      <c r="B140" s="297"/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</row>
    <row r="142" spans="1:20" x14ac:dyDescent="0.25">
      <c r="R142">
        <f ca="1">SUMIF(INDIRECT("'"&amp;INDEX(SheetList,1)&amp;"'!J:J"), $K$1, INDIRECT("'"&amp;INDEX(SheetList,1)&amp;"'!M:M"))</f>
        <v>1396320</v>
      </c>
    </row>
    <row r="150" spans="19:20" x14ac:dyDescent="0.25">
      <c r="S150">
        <f ca="1">SUMIF(INDIRECT("'"&amp;INDEX(SheetList,1)&amp;"'!J:J"), $K$1, INDIRECT("'"&amp;INDEX(SheetList,1)&amp;"'!M:M"))</f>
        <v>1396320</v>
      </c>
      <c r="T150">
        <f>INDEX(SheetList,1)</f>
        <v>1</v>
      </c>
    </row>
  </sheetData>
  <mergeCells count="582">
    <mergeCell ref="S128:S129"/>
    <mergeCell ref="D130:D131"/>
    <mergeCell ref="E130:G131"/>
    <mergeCell ref="H130:J131"/>
    <mergeCell ref="K130:M131"/>
    <mergeCell ref="N130:P131"/>
    <mergeCell ref="Q130:Q131"/>
    <mergeCell ref="R130:R131"/>
    <mergeCell ref="S130:S131"/>
    <mergeCell ref="A128:B131"/>
    <mergeCell ref="C128:C131"/>
    <mergeCell ref="D128:D129"/>
    <mergeCell ref="E128:G129"/>
    <mergeCell ref="H128:J129"/>
    <mergeCell ref="K128:M129"/>
    <mergeCell ref="N128:P129"/>
    <mergeCell ref="Q128:Q129"/>
    <mergeCell ref="R128:R129"/>
    <mergeCell ref="S80:S81"/>
    <mergeCell ref="D82:D83"/>
    <mergeCell ref="E82:G83"/>
    <mergeCell ref="H82:J83"/>
    <mergeCell ref="K82:M83"/>
    <mergeCell ref="N82:P83"/>
    <mergeCell ref="Q82:Q83"/>
    <mergeCell ref="R82:R83"/>
    <mergeCell ref="S82:S83"/>
    <mergeCell ref="A80:B83"/>
    <mergeCell ref="C80:C83"/>
    <mergeCell ref="D80:D81"/>
    <mergeCell ref="E80:G81"/>
    <mergeCell ref="H80:J81"/>
    <mergeCell ref="K80:M81"/>
    <mergeCell ref="N80:P81"/>
    <mergeCell ref="Q80:Q81"/>
    <mergeCell ref="R80:R81"/>
    <mergeCell ref="S76:S77"/>
    <mergeCell ref="D78:D79"/>
    <mergeCell ref="E78:G79"/>
    <mergeCell ref="H78:J79"/>
    <mergeCell ref="K78:M79"/>
    <mergeCell ref="N78:P79"/>
    <mergeCell ref="Q78:Q79"/>
    <mergeCell ref="R78:R79"/>
    <mergeCell ref="S78:S79"/>
    <mergeCell ref="A76:B79"/>
    <mergeCell ref="C76:C79"/>
    <mergeCell ref="D76:D77"/>
    <mergeCell ref="E76:G77"/>
    <mergeCell ref="H76:J77"/>
    <mergeCell ref="K76:M77"/>
    <mergeCell ref="N76:P77"/>
    <mergeCell ref="Q76:Q77"/>
    <mergeCell ref="R76:R77"/>
    <mergeCell ref="S88:S89"/>
    <mergeCell ref="D90:D91"/>
    <mergeCell ref="E90:G91"/>
    <mergeCell ref="H90:J91"/>
    <mergeCell ref="K90:M91"/>
    <mergeCell ref="N90:P91"/>
    <mergeCell ref="Q90:Q91"/>
    <mergeCell ref="R90:R91"/>
    <mergeCell ref="S90:S91"/>
    <mergeCell ref="A88:B91"/>
    <mergeCell ref="C88:C91"/>
    <mergeCell ref="D88:D89"/>
    <mergeCell ref="E88:G89"/>
    <mergeCell ref="H88:J89"/>
    <mergeCell ref="K88:M89"/>
    <mergeCell ref="N88:P89"/>
    <mergeCell ref="Q88:Q89"/>
    <mergeCell ref="R88:R89"/>
    <mergeCell ref="S84:S85"/>
    <mergeCell ref="D86:D87"/>
    <mergeCell ref="E86:G87"/>
    <mergeCell ref="H86:J87"/>
    <mergeCell ref="K86:M87"/>
    <mergeCell ref="N86:P87"/>
    <mergeCell ref="Q86:Q87"/>
    <mergeCell ref="R86:R87"/>
    <mergeCell ref="S86:S87"/>
    <mergeCell ref="A84:B87"/>
    <mergeCell ref="C84:C87"/>
    <mergeCell ref="D84:D85"/>
    <mergeCell ref="E84:G85"/>
    <mergeCell ref="H84:J85"/>
    <mergeCell ref="K84:M85"/>
    <mergeCell ref="N84:P85"/>
    <mergeCell ref="Q84:Q85"/>
    <mergeCell ref="R84:R85"/>
    <mergeCell ref="S96:S97"/>
    <mergeCell ref="D98:D99"/>
    <mergeCell ref="E98:G99"/>
    <mergeCell ref="H98:J99"/>
    <mergeCell ref="K98:M99"/>
    <mergeCell ref="N98:P99"/>
    <mergeCell ref="Q98:Q99"/>
    <mergeCell ref="R98:R99"/>
    <mergeCell ref="S98:S99"/>
    <mergeCell ref="A96:B99"/>
    <mergeCell ref="C96:C99"/>
    <mergeCell ref="D96:D97"/>
    <mergeCell ref="E96:G97"/>
    <mergeCell ref="H96:J97"/>
    <mergeCell ref="K96:M97"/>
    <mergeCell ref="N96:P97"/>
    <mergeCell ref="Q96:Q97"/>
    <mergeCell ref="R96:R97"/>
    <mergeCell ref="S92:S93"/>
    <mergeCell ref="D94:D95"/>
    <mergeCell ref="E94:G95"/>
    <mergeCell ref="H94:J95"/>
    <mergeCell ref="K94:M95"/>
    <mergeCell ref="N94:P95"/>
    <mergeCell ref="Q94:Q95"/>
    <mergeCell ref="R94:R95"/>
    <mergeCell ref="S94:S95"/>
    <mergeCell ref="A92:B95"/>
    <mergeCell ref="C92:C95"/>
    <mergeCell ref="D92:D93"/>
    <mergeCell ref="E92:G93"/>
    <mergeCell ref="H92:J93"/>
    <mergeCell ref="K92:M93"/>
    <mergeCell ref="N92:P93"/>
    <mergeCell ref="Q92:Q93"/>
    <mergeCell ref="R92:R93"/>
    <mergeCell ref="S104:S105"/>
    <mergeCell ref="D106:D107"/>
    <mergeCell ref="E106:G107"/>
    <mergeCell ref="H106:J107"/>
    <mergeCell ref="K106:M107"/>
    <mergeCell ref="N106:P107"/>
    <mergeCell ref="Q106:Q107"/>
    <mergeCell ref="R106:R107"/>
    <mergeCell ref="S106:S107"/>
    <mergeCell ref="A104:B107"/>
    <mergeCell ref="C104:C107"/>
    <mergeCell ref="D104:D105"/>
    <mergeCell ref="E104:G105"/>
    <mergeCell ref="H104:J105"/>
    <mergeCell ref="K104:M105"/>
    <mergeCell ref="N104:P105"/>
    <mergeCell ref="Q104:Q105"/>
    <mergeCell ref="R104:R105"/>
    <mergeCell ref="S100:S101"/>
    <mergeCell ref="D102:D103"/>
    <mergeCell ref="E102:G103"/>
    <mergeCell ref="H102:J103"/>
    <mergeCell ref="K102:M103"/>
    <mergeCell ref="N102:P103"/>
    <mergeCell ref="Q102:Q103"/>
    <mergeCell ref="R102:R103"/>
    <mergeCell ref="S102:S103"/>
    <mergeCell ref="A100:B103"/>
    <mergeCell ref="C100:C103"/>
    <mergeCell ref="D100:D101"/>
    <mergeCell ref="E100:G101"/>
    <mergeCell ref="H100:J101"/>
    <mergeCell ref="K100:M101"/>
    <mergeCell ref="N100:P101"/>
    <mergeCell ref="Q100:Q101"/>
    <mergeCell ref="R100:R101"/>
    <mergeCell ref="S112:S113"/>
    <mergeCell ref="D114:D115"/>
    <mergeCell ref="E114:G115"/>
    <mergeCell ref="H114:J115"/>
    <mergeCell ref="K114:M115"/>
    <mergeCell ref="N114:P115"/>
    <mergeCell ref="Q114:Q115"/>
    <mergeCell ref="R114:R115"/>
    <mergeCell ref="S114:S115"/>
    <mergeCell ref="A112:B115"/>
    <mergeCell ref="C112:C115"/>
    <mergeCell ref="D112:D113"/>
    <mergeCell ref="E112:G113"/>
    <mergeCell ref="H112:J113"/>
    <mergeCell ref="K112:M113"/>
    <mergeCell ref="N112:P113"/>
    <mergeCell ref="Q112:Q113"/>
    <mergeCell ref="R112:R113"/>
    <mergeCell ref="S108:S109"/>
    <mergeCell ref="D110:D111"/>
    <mergeCell ref="E110:G111"/>
    <mergeCell ref="H110:J111"/>
    <mergeCell ref="K110:M111"/>
    <mergeCell ref="N110:P111"/>
    <mergeCell ref="Q110:Q111"/>
    <mergeCell ref="R110:R111"/>
    <mergeCell ref="S110:S111"/>
    <mergeCell ref="A108:B111"/>
    <mergeCell ref="C108:C111"/>
    <mergeCell ref="D108:D109"/>
    <mergeCell ref="E108:G109"/>
    <mergeCell ref="H108:J109"/>
    <mergeCell ref="K108:M109"/>
    <mergeCell ref="N108:P109"/>
    <mergeCell ref="Q108:Q109"/>
    <mergeCell ref="R108:R109"/>
    <mergeCell ref="S120:S121"/>
    <mergeCell ref="D122:D123"/>
    <mergeCell ref="E122:G123"/>
    <mergeCell ref="H122:J123"/>
    <mergeCell ref="K122:M123"/>
    <mergeCell ref="N122:P123"/>
    <mergeCell ref="Q122:Q123"/>
    <mergeCell ref="R122:R123"/>
    <mergeCell ref="S122:S123"/>
    <mergeCell ref="A120:B123"/>
    <mergeCell ref="C120:C123"/>
    <mergeCell ref="D120:D121"/>
    <mergeCell ref="E120:G121"/>
    <mergeCell ref="H120:J121"/>
    <mergeCell ref="K120:M121"/>
    <mergeCell ref="N120:P121"/>
    <mergeCell ref="Q120:Q121"/>
    <mergeCell ref="R120:R121"/>
    <mergeCell ref="R16:R17"/>
    <mergeCell ref="S16:S17"/>
    <mergeCell ref="D18:D19"/>
    <mergeCell ref="E18:G19"/>
    <mergeCell ref="H18:J19"/>
    <mergeCell ref="K18:M19"/>
    <mergeCell ref="A116:B119"/>
    <mergeCell ref="C116:C119"/>
    <mergeCell ref="D116:D117"/>
    <mergeCell ref="E116:G117"/>
    <mergeCell ref="H116:J117"/>
    <mergeCell ref="K116:M117"/>
    <mergeCell ref="N116:P117"/>
    <mergeCell ref="Q116:Q117"/>
    <mergeCell ref="R116:R117"/>
    <mergeCell ref="S116:S117"/>
    <mergeCell ref="D118:D119"/>
    <mergeCell ref="E118:G119"/>
    <mergeCell ref="H118:J119"/>
    <mergeCell ref="K118:M119"/>
    <mergeCell ref="N118:P119"/>
    <mergeCell ref="Q118:Q119"/>
    <mergeCell ref="R118:R119"/>
    <mergeCell ref="S118:S119"/>
    <mergeCell ref="A16:B19"/>
    <mergeCell ref="C16:C19"/>
    <mergeCell ref="D16:D17"/>
    <mergeCell ref="E16:G17"/>
    <mergeCell ref="H16:J17"/>
    <mergeCell ref="K16:M17"/>
    <mergeCell ref="T1:T138"/>
    <mergeCell ref="R1:S5"/>
    <mergeCell ref="R6:S8"/>
    <mergeCell ref="A9:B11"/>
    <mergeCell ref="C9:C11"/>
    <mergeCell ref="D9:D11"/>
    <mergeCell ref="E9:P9"/>
    <mergeCell ref="Q9:Q11"/>
    <mergeCell ref="R9:R11"/>
    <mergeCell ref="S9:S11"/>
    <mergeCell ref="E10:G11"/>
    <mergeCell ref="H10:J11"/>
    <mergeCell ref="K10:M11"/>
    <mergeCell ref="N10:P11"/>
    <mergeCell ref="N16:P17"/>
    <mergeCell ref="Q16:Q17"/>
    <mergeCell ref="A12:B15"/>
    <mergeCell ref="C12:C15"/>
    <mergeCell ref="N12:P13"/>
    <mergeCell ref="Q12:Q13"/>
    <mergeCell ref="R12:R13"/>
    <mergeCell ref="S12:S13"/>
    <mergeCell ref="D14:D15"/>
    <mergeCell ref="E14:G15"/>
    <mergeCell ref="H14:J15"/>
    <mergeCell ref="K14:M15"/>
    <mergeCell ref="N14:P15"/>
    <mergeCell ref="Q14:Q15"/>
    <mergeCell ref="D12:D13"/>
    <mergeCell ref="E12:G13"/>
    <mergeCell ref="H12:J13"/>
    <mergeCell ref="K12:M13"/>
    <mergeCell ref="R14:R15"/>
    <mergeCell ref="S14:S15"/>
    <mergeCell ref="N18:P19"/>
    <mergeCell ref="Q18:Q19"/>
    <mergeCell ref="R18:R19"/>
    <mergeCell ref="S18:S19"/>
    <mergeCell ref="N20:P21"/>
    <mergeCell ref="Q20:Q21"/>
    <mergeCell ref="R20:R21"/>
    <mergeCell ref="S20:S21"/>
    <mergeCell ref="D22:D23"/>
    <mergeCell ref="E22:G23"/>
    <mergeCell ref="H22:J23"/>
    <mergeCell ref="K22:M23"/>
    <mergeCell ref="N22:P23"/>
    <mergeCell ref="Q22:Q23"/>
    <mergeCell ref="D20:D21"/>
    <mergeCell ref="E20:G21"/>
    <mergeCell ref="H20:J21"/>
    <mergeCell ref="K20:M21"/>
    <mergeCell ref="R22:R23"/>
    <mergeCell ref="S22:S23"/>
    <mergeCell ref="A24:B27"/>
    <mergeCell ref="C24:C27"/>
    <mergeCell ref="D24:D25"/>
    <mergeCell ref="E24:G25"/>
    <mergeCell ref="H24:J25"/>
    <mergeCell ref="K24:M25"/>
    <mergeCell ref="N24:P25"/>
    <mergeCell ref="Q24:Q25"/>
    <mergeCell ref="A20:B23"/>
    <mergeCell ref="C20:C23"/>
    <mergeCell ref="R24:R25"/>
    <mergeCell ref="S24:S25"/>
    <mergeCell ref="D26:D27"/>
    <mergeCell ref="E26:G27"/>
    <mergeCell ref="H26:J27"/>
    <mergeCell ref="K26:M27"/>
    <mergeCell ref="N26:P27"/>
    <mergeCell ref="Q26:Q27"/>
    <mergeCell ref="R26:R27"/>
    <mergeCell ref="S26:S27"/>
    <mergeCell ref="R28:R29"/>
    <mergeCell ref="S28:S29"/>
    <mergeCell ref="D30:D31"/>
    <mergeCell ref="E30:G31"/>
    <mergeCell ref="H30:J31"/>
    <mergeCell ref="K30:M31"/>
    <mergeCell ref="N30:P31"/>
    <mergeCell ref="Q30:Q31"/>
    <mergeCell ref="D28:D29"/>
    <mergeCell ref="E28:G29"/>
    <mergeCell ref="H28:J29"/>
    <mergeCell ref="K28:M29"/>
    <mergeCell ref="R30:R31"/>
    <mergeCell ref="S30:S31"/>
    <mergeCell ref="A32:B35"/>
    <mergeCell ref="C32:C35"/>
    <mergeCell ref="D32:D33"/>
    <mergeCell ref="E32:G33"/>
    <mergeCell ref="H32:J33"/>
    <mergeCell ref="K32:M33"/>
    <mergeCell ref="N32:P33"/>
    <mergeCell ref="Q32:Q33"/>
    <mergeCell ref="A28:B31"/>
    <mergeCell ref="C28:C31"/>
    <mergeCell ref="N28:P29"/>
    <mergeCell ref="Q28:Q29"/>
    <mergeCell ref="R32:R33"/>
    <mergeCell ref="S32:S33"/>
    <mergeCell ref="D34:D35"/>
    <mergeCell ref="E34:G35"/>
    <mergeCell ref="H34:J35"/>
    <mergeCell ref="K34:M35"/>
    <mergeCell ref="N34:P35"/>
    <mergeCell ref="Q34:Q35"/>
    <mergeCell ref="R34:R35"/>
    <mergeCell ref="S34:S35"/>
    <mergeCell ref="R36:R37"/>
    <mergeCell ref="S36:S37"/>
    <mergeCell ref="D38:D39"/>
    <mergeCell ref="E38:G39"/>
    <mergeCell ref="H38:J39"/>
    <mergeCell ref="K38:M39"/>
    <mergeCell ref="N38:P39"/>
    <mergeCell ref="Q38:Q39"/>
    <mergeCell ref="D36:D37"/>
    <mergeCell ref="E36:G37"/>
    <mergeCell ref="H36:J37"/>
    <mergeCell ref="K36:M37"/>
    <mergeCell ref="R38:R39"/>
    <mergeCell ref="S38:S39"/>
    <mergeCell ref="A40:B43"/>
    <mergeCell ref="C40:C43"/>
    <mergeCell ref="D40:D41"/>
    <mergeCell ref="E40:G41"/>
    <mergeCell ref="H40:J41"/>
    <mergeCell ref="K40:M41"/>
    <mergeCell ref="N40:P41"/>
    <mergeCell ref="Q40:Q41"/>
    <mergeCell ref="A36:B39"/>
    <mergeCell ref="C36:C39"/>
    <mergeCell ref="N36:P37"/>
    <mergeCell ref="Q36:Q37"/>
    <mergeCell ref="R40:R41"/>
    <mergeCell ref="S40:S41"/>
    <mergeCell ref="D42:D43"/>
    <mergeCell ref="E42:G43"/>
    <mergeCell ref="H42:J43"/>
    <mergeCell ref="K42:M43"/>
    <mergeCell ref="N42:P43"/>
    <mergeCell ref="Q42:Q43"/>
    <mergeCell ref="R42:R43"/>
    <mergeCell ref="S42:S43"/>
    <mergeCell ref="R44:R45"/>
    <mergeCell ref="S44:S45"/>
    <mergeCell ref="D46:D47"/>
    <mergeCell ref="E46:G47"/>
    <mergeCell ref="H46:J47"/>
    <mergeCell ref="K46:M47"/>
    <mergeCell ref="N46:P47"/>
    <mergeCell ref="Q46:Q47"/>
    <mergeCell ref="D44:D45"/>
    <mergeCell ref="E44:G45"/>
    <mergeCell ref="H44:J45"/>
    <mergeCell ref="K44:M45"/>
    <mergeCell ref="R46:R47"/>
    <mergeCell ref="S46:S47"/>
    <mergeCell ref="A48:B51"/>
    <mergeCell ref="C48:C51"/>
    <mergeCell ref="D48:D49"/>
    <mergeCell ref="E48:G49"/>
    <mergeCell ref="H48:J49"/>
    <mergeCell ref="K48:M49"/>
    <mergeCell ref="N48:P49"/>
    <mergeCell ref="Q48:Q49"/>
    <mergeCell ref="A44:B47"/>
    <mergeCell ref="C44:C47"/>
    <mergeCell ref="N44:P45"/>
    <mergeCell ref="Q44:Q45"/>
    <mergeCell ref="R48:R49"/>
    <mergeCell ref="S48:S49"/>
    <mergeCell ref="D50:D51"/>
    <mergeCell ref="E50:G51"/>
    <mergeCell ref="H50:J51"/>
    <mergeCell ref="K50:M51"/>
    <mergeCell ref="N50:P51"/>
    <mergeCell ref="Q50:Q51"/>
    <mergeCell ref="R50:R51"/>
    <mergeCell ref="S50:S51"/>
    <mergeCell ref="R52:R53"/>
    <mergeCell ref="S52:S53"/>
    <mergeCell ref="D54:D55"/>
    <mergeCell ref="E54:G55"/>
    <mergeCell ref="H54:J55"/>
    <mergeCell ref="K54:M55"/>
    <mergeCell ref="N54:P55"/>
    <mergeCell ref="Q54:Q55"/>
    <mergeCell ref="D52:D53"/>
    <mergeCell ref="E52:G53"/>
    <mergeCell ref="H52:J53"/>
    <mergeCell ref="K52:M53"/>
    <mergeCell ref="R54:R55"/>
    <mergeCell ref="S54:S55"/>
    <mergeCell ref="A56:B59"/>
    <mergeCell ref="C56:C59"/>
    <mergeCell ref="D56:D57"/>
    <mergeCell ref="E56:G57"/>
    <mergeCell ref="H56:J57"/>
    <mergeCell ref="K56:M57"/>
    <mergeCell ref="N56:P57"/>
    <mergeCell ref="Q56:Q57"/>
    <mergeCell ref="A52:B55"/>
    <mergeCell ref="C52:C55"/>
    <mergeCell ref="N52:P53"/>
    <mergeCell ref="Q52:Q53"/>
    <mergeCell ref="R56:R57"/>
    <mergeCell ref="S56:S57"/>
    <mergeCell ref="D58:D59"/>
    <mergeCell ref="E58:G59"/>
    <mergeCell ref="H58:J59"/>
    <mergeCell ref="K58:M59"/>
    <mergeCell ref="N58:P59"/>
    <mergeCell ref="Q58:Q59"/>
    <mergeCell ref="R58:R59"/>
    <mergeCell ref="S58:S59"/>
    <mergeCell ref="R60:R61"/>
    <mergeCell ref="S60:S61"/>
    <mergeCell ref="D62:D63"/>
    <mergeCell ref="E62:G63"/>
    <mergeCell ref="H62:J63"/>
    <mergeCell ref="K62:M63"/>
    <mergeCell ref="N62:P63"/>
    <mergeCell ref="Q62:Q63"/>
    <mergeCell ref="D60:D61"/>
    <mergeCell ref="E60:G61"/>
    <mergeCell ref="H60:J61"/>
    <mergeCell ref="K60:M61"/>
    <mergeCell ref="R62:R63"/>
    <mergeCell ref="S62:S63"/>
    <mergeCell ref="A64:B67"/>
    <mergeCell ref="C64:C67"/>
    <mergeCell ref="D64:D65"/>
    <mergeCell ref="E64:G65"/>
    <mergeCell ref="H64:J65"/>
    <mergeCell ref="K64:M65"/>
    <mergeCell ref="N64:P65"/>
    <mergeCell ref="Q64:Q65"/>
    <mergeCell ref="A60:B63"/>
    <mergeCell ref="C60:C63"/>
    <mergeCell ref="N60:P61"/>
    <mergeCell ref="Q60:Q61"/>
    <mergeCell ref="R64:R65"/>
    <mergeCell ref="S64:S65"/>
    <mergeCell ref="D66:D67"/>
    <mergeCell ref="E66:G67"/>
    <mergeCell ref="H66:J67"/>
    <mergeCell ref="K66:M67"/>
    <mergeCell ref="N66:P67"/>
    <mergeCell ref="Q66:Q67"/>
    <mergeCell ref="R66:R67"/>
    <mergeCell ref="S66:S67"/>
    <mergeCell ref="R68:R69"/>
    <mergeCell ref="S68:S69"/>
    <mergeCell ref="D70:D71"/>
    <mergeCell ref="E70:G71"/>
    <mergeCell ref="H70:J71"/>
    <mergeCell ref="K70:M71"/>
    <mergeCell ref="N70:P71"/>
    <mergeCell ref="Q70:Q71"/>
    <mergeCell ref="D68:D69"/>
    <mergeCell ref="E68:G69"/>
    <mergeCell ref="H68:J69"/>
    <mergeCell ref="K68:M69"/>
    <mergeCell ref="R70:R71"/>
    <mergeCell ref="S70:S71"/>
    <mergeCell ref="A72:B75"/>
    <mergeCell ref="C72:C75"/>
    <mergeCell ref="D72:D73"/>
    <mergeCell ref="E72:G73"/>
    <mergeCell ref="H72:J73"/>
    <mergeCell ref="K72:M73"/>
    <mergeCell ref="N72:P73"/>
    <mergeCell ref="Q72:Q73"/>
    <mergeCell ref="A68:B71"/>
    <mergeCell ref="C68:C71"/>
    <mergeCell ref="N68:P69"/>
    <mergeCell ref="Q68:Q69"/>
    <mergeCell ref="R72:R73"/>
    <mergeCell ref="S72:S73"/>
    <mergeCell ref="D74:D75"/>
    <mergeCell ref="E74:G75"/>
    <mergeCell ref="H74:J75"/>
    <mergeCell ref="K74:M75"/>
    <mergeCell ref="N74:P75"/>
    <mergeCell ref="Q74:Q75"/>
    <mergeCell ref="R74:R75"/>
    <mergeCell ref="S74:S75"/>
    <mergeCell ref="S124:S125"/>
    <mergeCell ref="D126:D127"/>
    <mergeCell ref="E126:G127"/>
    <mergeCell ref="H126:J127"/>
    <mergeCell ref="K126:M127"/>
    <mergeCell ref="N126:P127"/>
    <mergeCell ref="Q126:Q127"/>
    <mergeCell ref="A124:B127"/>
    <mergeCell ref="C124:C127"/>
    <mergeCell ref="D124:D125"/>
    <mergeCell ref="E124:G125"/>
    <mergeCell ref="H124:J125"/>
    <mergeCell ref="K124:M125"/>
    <mergeCell ref="D132:D133"/>
    <mergeCell ref="E132:G133"/>
    <mergeCell ref="H132:J133"/>
    <mergeCell ref="K132:M133"/>
    <mergeCell ref="N132:P133"/>
    <mergeCell ref="Q132:Q133"/>
    <mergeCell ref="N124:P125"/>
    <mergeCell ref="Q124:Q125"/>
    <mergeCell ref="R124:R125"/>
    <mergeCell ref="R136:R137"/>
    <mergeCell ref="S136:S137"/>
    <mergeCell ref="A1:J8"/>
    <mergeCell ref="K1:Q8"/>
    <mergeCell ref="A136:D137"/>
    <mergeCell ref="E136:G137"/>
    <mergeCell ref="H136:J137"/>
    <mergeCell ref="K136:M137"/>
    <mergeCell ref="N136:P137"/>
    <mergeCell ref="Q136:Q137"/>
    <mergeCell ref="R132:R133"/>
    <mergeCell ref="S132:S133"/>
    <mergeCell ref="D134:D135"/>
    <mergeCell ref="E134:G135"/>
    <mergeCell ref="H134:J135"/>
    <mergeCell ref="K134:M135"/>
    <mergeCell ref="N134:P135"/>
    <mergeCell ref="Q134:Q135"/>
    <mergeCell ref="R134:R135"/>
    <mergeCell ref="S134:S135"/>
    <mergeCell ref="R126:R127"/>
    <mergeCell ref="S126:S127"/>
    <mergeCell ref="A132:B135"/>
    <mergeCell ref="C132:C135"/>
  </mergeCells>
  <phoneticPr fontId="6" type="noConversion"/>
  <dataValidations count="1">
    <dataValidation type="list" allowBlank="1" showInputMessage="1" showErrorMessage="1" sqref="K1" xr:uid="{1B80F7BE-A5B1-4D82-B705-FFE150610E0A}">
      <formula1>Enfejari</formula1>
    </dataValidation>
  </dataValidations>
  <pageMargins left="0.7" right="0.7" top="0.75" bottom="0.75" header="0.3" footer="0.3"/>
  <pageSetup paperSize="9" scale="4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A6366-5D7D-4D9C-A272-F9083B73A493}">
  <sheetPr codeName="Sheet37">
    <tabColor rgb="FFFF0000"/>
  </sheetPr>
  <dimension ref="A1:Q140"/>
  <sheetViews>
    <sheetView rightToLeft="1" topLeftCell="B124" workbookViewId="0">
      <selection activeCell="N140" sqref="N110:N140"/>
    </sheetView>
  </sheetViews>
  <sheetFormatPr defaultRowHeight="15" x14ac:dyDescent="0.25"/>
  <cols>
    <col min="1" max="1" width="13.85546875" customWidth="1"/>
    <col min="2" max="2" width="27.28515625" customWidth="1"/>
    <col min="3" max="3" width="21.85546875" customWidth="1"/>
    <col min="4" max="4" width="21.140625" customWidth="1"/>
    <col min="5" max="5" width="31.7109375" customWidth="1"/>
    <col min="7" max="7" width="13" customWidth="1"/>
    <col min="8" max="8" width="18.140625" customWidth="1"/>
    <col min="9" max="9" width="19.7109375" customWidth="1"/>
    <col min="10" max="10" width="24.7109375" customWidth="1"/>
    <col min="11" max="11" width="19.42578125" customWidth="1"/>
    <col min="13" max="13" width="19.7109375" customWidth="1"/>
  </cols>
  <sheetData>
    <row r="1" spans="1:17" x14ac:dyDescent="0.25">
      <c r="A1" s="768" t="s">
        <v>3</v>
      </c>
      <c r="B1" s="768" t="s">
        <v>60</v>
      </c>
      <c r="C1" s="768" t="s">
        <v>59</v>
      </c>
      <c r="D1" s="768" t="s">
        <v>61</v>
      </c>
      <c r="E1" s="768" t="s">
        <v>62</v>
      </c>
    </row>
    <row r="2" spans="1:17" x14ac:dyDescent="0.25">
      <c r="A2" s="768"/>
      <c r="B2" s="768"/>
      <c r="C2" s="768"/>
      <c r="D2" s="768"/>
      <c r="E2" s="768"/>
    </row>
    <row r="3" spans="1:17" ht="24" x14ac:dyDescent="0.25">
      <c r="A3" s="97">
        <v>4</v>
      </c>
      <c r="B3" s="97" t="s">
        <v>166</v>
      </c>
      <c r="C3" s="97" t="s">
        <v>142</v>
      </c>
      <c r="D3" s="97" t="s">
        <v>240</v>
      </c>
      <c r="E3" s="97" t="s">
        <v>90</v>
      </c>
      <c r="K3" s="767" t="s">
        <v>336</v>
      </c>
      <c r="L3" s="767"/>
      <c r="M3" s="767"/>
      <c r="N3" s="767"/>
      <c r="O3" s="767"/>
      <c r="P3" s="767"/>
      <c r="Q3" s="767"/>
    </row>
    <row r="4" spans="1:17" ht="24" x14ac:dyDescent="0.25">
      <c r="A4" s="97">
        <v>5</v>
      </c>
      <c r="B4" s="97" t="s">
        <v>166</v>
      </c>
      <c r="C4" s="97" t="s">
        <v>143</v>
      </c>
      <c r="D4" s="97" t="s">
        <v>241</v>
      </c>
      <c r="E4" s="97" t="s">
        <v>143</v>
      </c>
      <c r="K4" s="767"/>
      <c r="L4" s="767"/>
      <c r="M4" s="767"/>
      <c r="N4" s="767"/>
      <c r="O4" s="767"/>
      <c r="P4" s="767"/>
      <c r="Q4" s="767"/>
    </row>
    <row r="5" spans="1:17" ht="24" x14ac:dyDescent="0.25">
      <c r="A5" s="97">
        <v>6</v>
      </c>
      <c r="B5" s="97" t="s">
        <v>167</v>
      </c>
      <c r="C5" s="97" t="s">
        <v>142</v>
      </c>
      <c r="D5" s="97" t="s">
        <v>242</v>
      </c>
      <c r="E5" s="97" t="s">
        <v>142</v>
      </c>
      <c r="K5" s="767"/>
      <c r="L5" s="767"/>
      <c r="M5" s="767"/>
      <c r="N5" s="767"/>
      <c r="O5" s="767"/>
      <c r="P5" s="767"/>
      <c r="Q5" s="767"/>
    </row>
    <row r="6" spans="1:17" ht="24" x14ac:dyDescent="0.25">
      <c r="A6" s="97" t="s">
        <v>35</v>
      </c>
      <c r="B6" s="97" t="s">
        <v>35</v>
      </c>
      <c r="C6" s="97" t="s">
        <v>35</v>
      </c>
      <c r="D6" s="97" t="s">
        <v>35</v>
      </c>
      <c r="E6" s="97" t="s">
        <v>35</v>
      </c>
      <c r="K6" s="767"/>
      <c r="L6" s="767"/>
      <c r="M6" s="767"/>
      <c r="N6" s="767"/>
      <c r="O6" s="767"/>
      <c r="P6" s="767"/>
      <c r="Q6" s="767"/>
    </row>
    <row r="7" spans="1:17" ht="24" x14ac:dyDescent="0.25">
      <c r="A7" s="97">
        <v>7</v>
      </c>
      <c r="B7" s="97" t="s">
        <v>168</v>
      </c>
      <c r="C7" s="97" t="s">
        <v>142</v>
      </c>
      <c r="D7" s="97" t="s">
        <v>243</v>
      </c>
      <c r="E7" s="97" t="s">
        <v>142</v>
      </c>
      <c r="K7" s="767"/>
      <c r="L7" s="767"/>
      <c r="M7" s="767"/>
      <c r="N7" s="767"/>
      <c r="O7" s="767"/>
      <c r="P7" s="767"/>
      <c r="Q7" s="767"/>
    </row>
    <row r="8" spans="1:17" ht="24" x14ac:dyDescent="0.25">
      <c r="A8" s="97">
        <v>8</v>
      </c>
      <c r="B8" s="97" t="s">
        <v>169</v>
      </c>
      <c r="C8" s="97" t="s">
        <v>144</v>
      </c>
      <c r="D8" s="97" t="s">
        <v>244</v>
      </c>
      <c r="E8" s="97" t="s">
        <v>144</v>
      </c>
      <c r="K8" s="767"/>
      <c r="L8" s="767"/>
      <c r="M8" s="767"/>
      <c r="N8" s="767"/>
      <c r="O8" s="767"/>
      <c r="P8" s="767"/>
      <c r="Q8" s="767"/>
    </row>
    <row r="9" spans="1:17" ht="24" x14ac:dyDescent="0.25">
      <c r="A9" s="97">
        <v>9</v>
      </c>
      <c r="B9" s="97" t="s">
        <v>170</v>
      </c>
      <c r="C9" s="97" t="s">
        <v>142</v>
      </c>
      <c r="D9" s="97" t="s">
        <v>245</v>
      </c>
      <c r="E9" s="97" t="s">
        <v>142</v>
      </c>
      <c r="K9" s="767"/>
      <c r="L9" s="767"/>
      <c r="M9" s="767"/>
      <c r="N9" s="767"/>
      <c r="O9" s="767"/>
      <c r="P9" s="767"/>
      <c r="Q9" s="767"/>
    </row>
    <row r="10" spans="1:17" ht="24" x14ac:dyDescent="0.25">
      <c r="A10" s="97">
        <v>10</v>
      </c>
      <c r="B10" s="97" t="s">
        <v>171</v>
      </c>
      <c r="C10" s="97" t="s">
        <v>145</v>
      </c>
      <c r="D10" s="97" t="s">
        <v>246</v>
      </c>
      <c r="E10" s="97" t="s">
        <v>145</v>
      </c>
      <c r="K10" s="767"/>
      <c r="L10" s="767"/>
      <c r="M10" s="767"/>
      <c r="N10" s="767"/>
      <c r="O10" s="767"/>
      <c r="P10" s="767"/>
      <c r="Q10" s="767"/>
    </row>
    <row r="11" spans="1:17" ht="24" x14ac:dyDescent="0.25">
      <c r="A11" s="97">
        <v>11</v>
      </c>
      <c r="B11" s="97" t="s">
        <v>172</v>
      </c>
      <c r="C11" s="97" t="s">
        <v>146</v>
      </c>
      <c r="D11" s="97" t="s">
        <v>247</v>
      </c>
      <c r="E11" s="97" t="s">
        <v>146</v>
      </c>
      <c r="K11" s="767"/>
      <c r="L11" s="767"/>
      <c r="M11" s="767"/>
      <c r="N11" s="767"/>
      <c r="O11" s="767"/>
      <c r="P11" s="767"/>
      <c r="Q11" s="767"/>
    </row>
    <row r="12" spans="1:17" ht="26.25" customHeight="1" x14ac:dyDescent="0.25">
      <c r="A12" s="97">
        <v>12</v>
      </c>
      <c r="B12" s="97" t="s">
        <v>173</v>
      </c>
      <c r="C12" s="97" t="s">
        <v>147</v>
      </c>
      <c r="D12" s="97" t="s">
        <v>248</v>
      </c>
      <c r="E12" s="97" t="s">
        <v>147</v>
      </c>
      <c r="K12" s="767"/>
      <c r="L12" s="767"/>
      <c r="M12" s="767"/>
      <c r="N12" s="767"/>
      <c r="O12" s="767"/>
      <c r="P12" s="767"/>
      <c r="Q12" s="767"/>
    </row>
    <row r="13" spans="1:17" ht="24" x14ac:dyDescent="0.25">
      <c r="A13" s="97">
        <v>13</v>
      </c>
      <c r="B13" s="97" t="s">
        <v>174</v>
      </c>
      <c r="C13" s="97" t="s">
        <v>148</v>
      </c>
      <c r="D13" s="97" t="s">
        <v>249</v>
      </c>
      <c r="E13" s="97" t="s">
        <v>148</v>
      </c>
      <c r="K13" s="767"/>
      <c r="L13" s="767"/>
      <c r="M13" s="767"/>
      <c r="N13" s="767"/>
      <c r="O13" s="767"/>
      <c r="P13" s="767"/>
      <c r="Q13" s="767"/>
    </row>
    <row r="14" spans="1:17" ht="24" x14ac:dyDescent="0.25">
      <c r="A14" s="97">
        <v>14</v>
      </c>
      <c r="B14" s="97" t="s">
        <v>175</v>
      </c>
      <c r="C14" s="97" t="s">
        <v>149</v>
      </c>
      <c r="D14" s="97" t="s">
        <v>250</v>
      </c>
      <c r="E14" s="97" t="s">
        <v>149</v>
      </c>
    </row>
    <row r="15" spans="1:17" ht="24" x14ac:dyDescent="0.25">
      <c r="A15" s="97">
        <v>15</v>
      </c>
      <c r="B15" s="97" t="s">
        <v>176</v>
      </c>
      <c r="C15" s="97" t="s">
        <v>149</v>
      </c>
      <c r="D15" s="97" t="s">
        <v>251</v>
      </c>
      <c r="E15" s="97" t="s">
        <v>149</v>
      </c>
    </row>
    <row r="16" spans="1:17" ht="24" x14ac:dyDescent="0.25">
      <c r="A16" s="97">
        <v>16</v>
      </c>
      <c r="B16" s="97" t="s">
        <v>177</v>
      </c>
      <c r="C16" s="97" t="s">
        <v>150</v>
      </c>
      <c r="D16" s="97" t="s">
        <v>252</v>
      </c>
      <c r="E16" s="97" t="s">
        <v>150</v>
      </c>
    </row>
    <row r="17" spans="1:5" ht="24" x14ac:dyDescent="0.25">
      <c r="A17" s="97">
        <v>17</v>
      </c>
      <c r="B17" s="97" t="s">
        <v>178</v>
      </c>
      <c r="C17" s="97" t="s">
        <v>151</v>
      </c>
      <c r="D17" s="97" t="s">
        <v>253</v>
      </c>
      <c r="E17" s="97" t="s">
        <v>151</v>
      </c>
    </row>
    <row r="18" spans="1:5" ht="24" x14ac:dyDescent="0.25">
      <c r="A18" s="97">
        <v>18</v>
      </c>
      <c r="B18" s="97" t="s">
        <v>179</v>
      </c>
      <c r="C18" s="97" t="s">
        <v>152</v>
      </c>
      <c r="D18" s="97" t="s">
        <v>254</v>
      </c>
      <c r="E18" s="97" t="s">
        <v>152</v>
      </c>
    </row>
    <row r="19" spans="1:5" ht="24" x14ac:dyDescent="0.25">
      <c r="A19" s="97">
        <v>20</v>
      </c>
      <c r="B19" s="97" t="s">
        <v>180</v>
      </c>
      <c r="C19" s="97" t="s">
        <v>153</v>
      </c>
      <c r="D19" s="97" t="s">
        <v>255</v>
      </c>
      <c r="E19" s="97" t="s">
        <v>153</v>
      </c>
    </row>
    <row r="20" spans="1:5" ht="24" x14ac:dyDescent="0.25">
      <c r="A20" s="97">
        <v>21</v>
      </c>
      <c r="B20" s="97" t="s">
        <v>181</v>
      </c>
      <c r="C20" s="97" t="s">
        <v>154</v>
      </c>
      <c r="D20" s="97" t="s">
        <v>256</v>
      </c>
      <c r="E20" s="97" t="s">
        <v>154</v>
      </c>
    </row>
    <row r="21" spans="1:5" ht="24" x14ac:dyDescent="0.25">
      <c r="A21" s="97">
        <v>22</v>
      </c>
      <c r="B21" s="97" t="s">
        <v>182</v>
      </c>
      <c r="C21" s="97" t="s">
        <v>155</v>
      </c>
      <c r="D21" s="97" t="s">
        <v>257</v>
      </c>
      <c r="E21" s="97" t="s">
        <v>155</v>
      </c>
    </row>
    <row r="22" spans="1:5" ht="24" x14ac:dyDescent="0.25">
      <c r="A22" s="97">
        <v>23</v>
      </c>
      <c r="B22" s="97" t="s">
        <v>183</v>
      </c>
      <c r="C22" s="97" t="s">
        <v>156</v>
      </c>
      <c r="D22" s="97" t="s">
        <v>258</v>
      </c>
      <c r="E22" s="97" t="s">
        <v>156</v>
      </c>
    </row>
    <row r="23" spans="1:5" ht="24" x14ac:dyDescent="0.25">
      <c r="A23" s="97">
        <v>24</v>
      </c>
      <c r="B23" s="97" t="s">
        <v>184</v>
      </c>
      <c r="C23" s="97" t="s">
        <v>155</v>
      </c>
      <c r="D23" s="97" t="s">
        <v>259</v>
      </c>
      <c r="E23" s="97" t="s">
        <v>155</v>
      </c>
    </row>
    <row r="24" spans="1:5" ht="24" x14ac:dyDescent="0.25">
      <c r="A24" s="97">
        <v>25</v>
      </c>
      <c r="B24" s="97" t="s">
        <v>185</v>
      </c>
      <c r="C24" s="97" t="s">
        <v>155</v>
      </c>
      <c r="D24" s="97" t="s">
        <v>260</v>
      </c>
      <c r="E24" s="97" t="s">
        <v>155</v>
      </c>
    </row>
    <row r="25" spans="1:5" ht="24" x14ac:dyDescent="0.25">
      <c r="A25" s="97">
        <v>26</v>
      </c>
      <c r="B25" s="97" t="s">
        <v>186</v>
      </c>
      <c r="C25" s="97" t="s">
        <v>155</v>
      </c>
      <c r="D25" s="97" t="s">
        <v>261</v>
      </c>
      <c r="E25" s="97" t="s">
        <v>155</v>
      </c>
    </row>
    <row r="26" spans="1:5" ht="24" x14ac:dyDescent="0.25">
      <c r="A26" s="97">
        <v>27</v>
      </c>
      <c r="B26" s="97" t="s">
        <v>187</v>
      </c>
      <c r="C26" s="97" t="s">
        <v>156</v>
      </c>
      <c r="D26" s="97" t="s">
        <v>262</v>
      </c>
      <c r="E26" s="97" t="s">
        <v>156</v>
      </c>
    </row>
    <row r="27" spans="1:5" ht="24" x14ac:dyDescent="0.25">
      <c r="A27" s="97">
        <v>28</v>
      </c>
      <c r="B27" s="97" t="s">
        <v>188</v>
      </c>
      <c r="C27" s="97" t="s">
        <v>142</v>
      </c>
      <c r="D27" s="97" t="s">
        <v>263</v>
      </c>
      <c r="E27" s="97" t="s">
        <v>142</v>
      </c>
    </row>
    <row r="28" spans="1:5" ht="24" x14ac:dyDescent="0.25">
      <c r="A28" s="97">
        <v>29</v>
      </c>
      <c r="B28" s="97" t="s">
        <v>189</v>
      </c>
      <c r="C28" s="97" t="s">
        <v>142</v>
      </c>
      <c r="D28" s="97" t="s">
        <v>264</v>
      </c>
      <c r="E28" s="97" t="s">
        <v>142</v>
      </c>
    </row>
    <row r="29" spans="1:5" ht="24" x14ac:dyDescent="0.25">
      <c r="A29" s="97">
        <v>30</v>
      </c>
      <c r="B29" s="97" t="s">
        <v>190</v>
      </c>
      <c r="C29" s="97" t="s">
        <v>142</v>
      </c>
      <c r="D29" s="97" t="s">
        <v>265</v>
      </c>
      <c r="E29" s="97" t="s">
        <v>142</v>
      </c>
    </row>
    <row r="30" spans="1:5" ht="24" x14ac:dyDescent="0.25">
      <c r="A30" s="97">
        <v>31</v>
      </c>
      <c r="B30" s="97" t="s">
        <v>191</v>
      </c>
      <c r="C30" s="97" t="s">
        <v>142</v>
      </c>
      <c r="D30" s="97" t="s">
        <v>266</v>
      </c>
      <c r="E30" s="97" t="s">
        <v>142</v>
      </c>
    </row>
    <row r="31" spans="1:5" ht="24" x14ac:dyDescent="0.25">
      <c r="A31" s="97">
        <v>32</v>
      </c>
      <c r="B31" s="97" t="s">
        <v>192</v>
      </c>
      <c r="C31" s="97" t="s">
        <v>142</v>
      </c>
      <c r="D31" s="97" t="s">
        <v>267</v>
      </c>
      <c r="E31" s="97" t="s">
        <v>142</v>
      </c>
    </row>
    <row r="32" spans="1:5" ht="24" x14ac:dyDescent="0.25">
      <c r="A32" s="97">
        <v>33</v>
      </c>
      <c r="B32" s="97" t="s">
        <v>193</v>
      </c>
      <c r="C32" s="97" t="s">
        <v>142</v>
      </c>
      <c r="D32" s="97" t="s">
        <v>268</v>
      </c>
      <c r="E32" s="97" t="s">
        <v>142</v>
      </c>
    </row>
    <row r="33" spans="1:5" ht="24" x14ac:dyDescent="0.25">
      <c r="A33" s="97">
        <v>34</v>
      </c>
      <c r="B33" s="97" t="s">
        <v>194</v>
      </c>
      <c r="C33" s="97" t="s">
        <v>157</v>
      </c>
      <c r="D33" s="97" t="s">
        <v>269</v>
      </c>
      <c r="E33" s="97" t="s">
        <v>157</v>
      </c>
    </row>
    <row r="34" spans="1:5" ht="24" x14ac:dyDescent="0.25">
      <c r="A34" s="97">
        <v>35</v>
      </c>
      <c r="B34" s="97" t="s">
        <v>195</v>
      </c>
      <c r="C34" s="97" t="s">
        <v>158</v>
      </c>
      <c r="D34" s="97" t="s">
        <v>270</v>
      </c>
      <c r="E34" s="97" t="s">
        <v>158</v>
      </c>
    </row>
    <row r="35" spans="1:5" ht="24" x14ac:dyDescent="0.25">
      <c r="A35" s="97">
        <v>36</v>
      </c>
      <c r="B35" s="97" t="s">
        <v>196</v>
      </c>
      <c r="C35" s="97" t="s">
        <v>159</v>
      </c>
      <c r="D35" s="97" t="s">
        <v>271</v>
      </c>
      <c r="E35" s="97" t="s">
        <v>159</v>
      </c>
    </row>
    <row r="36" spans="1:5" ht="24" x14ac:dyDescent="0.25">
      <c r="A36" s="97">
        <v>37</v>
      </c>
      <c r="B36" s="97" t="s">
        <v>197</v>
      </c>
      <c r="C36" s="97" t="s">
        <v>142</v>
      </c>
      <c r="D36" s="97" t="s">
        <v>272</v>
      </c>
      <c r="E36" s="97" t="s">
        <v>142</v>
      </c>
    </row>
    <row r="37" spans="1:5" ht="24" x14ac:dyDescent="0.25">
      <c r="A37" s="97">
        <v>38</v>
      </c>
      <c r="B37" s="97" t="s">
        <v>198</v>
      </c>
      <c r="C37" s="97" t="s">
        <v>142</v>
      </c>
      <c r="D37" s="97" t="s">
        <v>273</v>
      </c>
      <c r="E37" s="97" t="s">
        <v>142</v>
      </c>
    </row>
    <row r="38" spans="1:5" ht="24" x14ac:dyDescent="0.25">
      <c r="A38" s="97">
        <v>39</v>
      </c>
      <c r="B38" s="97" t="s">
        <v>199</v>
      </c>
      <c r="C38" s="97" t="s">
        <v>142</v>
      </c>
      <c r="D38" s="97" t="s">
        <v>274</v>
      </c>
      <c r="E38" s="97" t="s">
        <v>142</v>
      </c>
    </row>
    <row r="39" spans="1:5" ht="24" x14ac:dyDescent="0.25">
      <c r="A39" s="97">
        <v>40</v>
      </c>
      <c r="B39" s="97" t="s">
        <v>200</v>
      </c>
      <c r="C39" s="97" t="s">
        <v>142</v>
      </c>
      <c r="D39" s="97" t="s">
        <v>275</v>
      </c>
      <c r="E39" s="97" t="s">
        <v>142</v>
      </c>
    </row>
    <row r="40" spans="1:5" ht="24" x14ac:dyDescent="0.25">
      <c r="A40" s="97">
        <v>41</v>
      </c>
      <c r="B40" s="97" t="s">
        <v>201</v>
      </c>
      <c r="C40" s="97" t="s">
        <v>142</v>
      </c>
      <c r="D40" s="97" t="s">
        <v>276</v>
      </c>
      <c r="E40" s="97" t="s">
        <v>142</v>
      </c>
    </row>
    <row r="41" spans="1:5" ht="24" x14ac:dyDescent="0.25">
      <c r="A41" s="97">
        <v>42</v>
      </c>
      <c r="B41" s="97" t="s">
        <v>202</v>
      </c>
      <c r="C41" s="97" t="s">
        <v>142</v>
      </c>
      <c r="D41" s="97" t="s">
        <v>277</v>
      </c>
      <c r="E41" s="97" t="s">
        <v>142</v>
      </c>
    </row>
    <row r="42" spans="1:5" ht="24" x14ac:dyDescent="0.25">
      <c r="A42" s="97">
        <v>43</v>
      </c>
      <c r="B42" s="97" t="s">
        <v>203</v>
      </c>
      <c r="C42" s="97" t="s">
        <v>142</v>
      </c>
      <c r="D42" s="97" t="s">
        <v>278</v>
      </c>
      <c r="E42" s="97" t="s">
        <v>142</v>
      </c>
    </row>
    <row r="43" spans="1:5" ht="24" x14ac:dyDescent="0.25">
      <c r="A43" s="97">
        <v>44</v>
      </c>
      <c r="B43" s="97" t="s">
        <v>204</v>
      </c>
      <c r="C43" s="97" t="s">
        <v>142</v>
      </c>
      <c r="D43" s="97" t="s">
        <v>279</v>
      </c>
      <c r="E43" s="97" t="s">
        <v>142</v>
      </c>
    </row>
    <row r="44" spans="1:5" ht="24" x14ac:dyDescent="0.25">
      <c r="A44" s="97">
        <v>45</v>
      </c>
      <c r="B44" s="97" t="s">
        <v>205</v>
      </c>
      <c r="C44" s="97" t="s">
        <v>142</v>
      </c>
      <c r="D44" s="97" t="s">
        <v>280</v>
      </c>
      <c r="E44" s="97" t="s">
        <v>142</v>
      </c>
    </row>
    <row r="45" spans="1:5" ht="24" x14ac:dyDescent="0.25">
      <c r="A45" s="97">
        <v>46</v>
      </c>
      <c r="B45" s="97" t="s">
        <v>206</v>
      </c>
      <c r="C45" s="97" t="s">
        <v>142</v>
      </c>
      <c r="D45" s="97" t="s">
        <v>281</v>
      </c>
      <c r="E45" s="97" t="s">
        <v>142</v>
      </c>
    </row>
    <row r="46" spans="1:5" ht="24" x14ac:dyDescent="0.25">
      <c r="A46" s="97">
        <v>47</v>
      </c>
      <c r="B46" s="97" t="s">
        <v>207</v>
      </c>
      <c r="C46" s="97" t="s">
        <v>142</v>
      </c>
      <c r="D46" s="97" t="s">
        <v>282</v>
      </c>
      <c r="E46" s="97" t="s">
        <v>142</v>
      </c>
    </row>
    <row r="47" spans="1:5" ht="24" x14ac:dyDescent="0.25">
      <c r="A47" s="97">
        <v>48</v>
      </c>
      <c r="B47" s="97" t="s">
        <v>208</v>
      </c>
      <c r="C47" s="97" t="s">
        <v>142</v>
      </c>
      <c r="D47" s="97" t="s">
        <v>283</v>
      </c>
      <c r="E47" s="97" t="s">
        <v>142</v>
      </c>
    </row>
    <row r="48" spans="1:5" ht="24" x14ac:dyDescent="0.25">
      <c r="A48" s="97">
        <v>49</v>
      </c>
      <c r="B48" s="97" t="s">
        <v>209</v>
      </c>
      <c r="C48" s="97" t="s">
        <v>142</v>
      </c>
      <c r="D48" s="97" t="s">
        <v>284</v>
      </c>
      <c r="E48" s="97" t="s">
        <v>142</v>
      </c>
    </row>
    <row r="49" spans="1:5" ht="24" x14ac:dyDescent="0.25">
      <c r="A49" s="97">
        <v>50</v>
      </c>
      <c r="B49" s="97" t="s">
        <v>210</v>
      </c>
      <c r="C49" s="97" t="s">
        <v>142</v>
      </c>
      <c r="D49" s="97" t="s">
        <v>285</v>
      </c>
      <c r="E49" s="97" t="s">
        <v>142</v>
      </c>
    </row>
    <row r="50" spans="1:5" ht="24" x14ac:dyDescent="0.25">
      <c r="A50" s="97">
        <v>51</v>
      </c>
      <c r="B50" s="97" t="s">
        <v>211</v>
      </c>
      <c r="C50" s="97" t="s">
        <v>160</v>
      </c>
      <c r="D50" s="97" t="s">
        <v>286</v>
      </c>
      <c r="E50" s="97" t="s">
        <v>160</v>
      </c>
    </row>
    <row r="51" spans="1:5" ht="24" x14ac:dyDescent="0.25">
      <c r="A51" s="97">
        <v>52</v>
      </c>
      <c r="B51" s="97" t="s">
        <v>212</v>
      </c>
      <c r="C51" s="97" t="s">
        <v>142</v>
      </c>
      <c r="D51" s="97" t="s">
        <v>287</v>
      </c>
      <c r="E51" s="97" t="s">
        <v>142</v>
      </c>
    </row>
    <row r="52" spans="1:5" ht="24" x14ac:dyDescent="0.25">
      <c r="A52" s="97">
        <v>53</v>
      </c>
      <c r="B52" s="97" t="s">
        <v>213</v>
      </c>
      <c r="C52" s="97" t="s">
        <v>142</v>
      </c>
      <c r="D52" s="97" t="s">
        <v>288</v>
      </c>
      <c r="E52" s="97" t="s">
        <v>142</v>
      </c>
    </row>
    <row r="53" spans="1:5" ht="24" x14ac:dyDescent="0.25">
      <c r="A53" s="97">
        <v>54</v>
      </c>
      <c r="B53" s="97" t="s">
        <v>214</v>
      </c>
      <c r="C53" s="97" t="s">
        <v>142</v>
      </c>
      <c r="D53" s="97" t="s">
        <v>289</v>
      </c>
      <c r="E53" s="97" t="s">
        <v>142</v>
      </c>
    </row>
    <row r="54" spans="1:5" ht="24" x14ac:dyDescent="0.25">
      <c r="A54" s="97">
        <v>55</v>
      </c>
      <c r="B54" s="97" t="s">
        <v>215</v>
      </c>
      <c r="C54" s="97" t="s">
        <v>142</v>
      </c>
      <c r="D54" s="97" t="s">
        <v>290</v>
      </c>
      <c r="E54" s="97" t="s">
        <v>142</v>
      </c>
    </row>
    <row r="55" spans="1:5" ht="24" x14ac:dyDescent="0.25">
      <c r="A55" s="97">
        <v>56</v>
      </c>
      <c r="B55" s="97" t="s">
        <v>216</v>
      </c>
      <c r="C55" s="97" t="s">
        <v>142</v>
      </c>
      <c r="D55" s="97" t="s">
        <v>291</v>
      </c>
      <c r="E55" s="97" t="s">
        <v>142</v>
      </c>
    </row>
    <row r="56" spans="1:5" ht="24" x14ac:dyDescent="0.25">
      <c r="A56" s="97">
        <v>57</v>
      </c>
      <c r="B56" s="97" t="s">
        <v>217</v>
      </c>
      <c r="C56" s="97" t="s">
        <v>142</v>
      </c>
      <c r="D56" s="97" t="s">
        <v>292</v>
      </c>
      <c r="E56" s="97" t="s">
        <v>142</v>
      </c>
    </row>
    <row r="57" spans="1:5" ht="24" x14ac:dyDescent="0.25">
      <c r="A57" s="97">
        <v>58</v>
      </c>
      <c r="B57" s="97" t="s">
        <v>218</v>
      </c>
      <c r="C57" s="97" t="s">
        <v>142</v>
      </c>
      <c r="D57" s="97" t="s">
        <v>293</v>
      </c>
      <c r="E57" s="97" t="s">
        <v>142</v>
      </c>
    </row>
    <row r="58" spans="1:5" ht="24" x14ac:dyDescent="0.25">
      <c r="A58" s="97">
        <v>59</v>
      </c>
      <c r="B58" s="97" t="s">
        <v>219</v>
      </c>
      <c r="C58" s="97" t="s">
        <v>156</v>
      </c>
      <c r="D58" s="97" t="s">
        <v>294</v>
      </c>
      <c r="E58" s="97" t="s">
        <v>156</v>
      </c>
    </row>
    <row r="59" spans="1:5" ht="24" x14ac:dyDescent="0.25">
      <c r="A59" s="97">
        <v>60</v>
      </c>
      <c r="B59" s="97" t="s">
        <v>220</v>
      </c>
      <c r="C59" s="97" t="s">
        <v>149</v>
      </c>
      <c r="D59" s="97" t="s">
        <v>295</v>
      </c>
      <c r="E59" s="97" t="s">
        <v>149</v>
      </c>
    </row>
    <row r="60" spans="1:5" ht="24" x14ac:dyDescent="0.25">
      <c r="A60" s="97">
        <v>61</v>
      </c>
      <c r="B60" s="97" t="s">
        <v>221</v>
      </c>
      <c r="C60" s="97" t="s">
        <v>161</v>
      </c>
      <c r="D60" s="97" t="s">
        <v>296</v>
      </c>
      <c r="E60" s="97" t="s">
        <v>161</v>
      </c>
    </row>
    <row r="61" spans="1:5" ht="24" x14ac:dyDescent="0.25">
      <c r="A61" s="97">
        <v>62</v>
      </c>
      <c r="B61" s="97" t="s">
        <v>222</v>
      </c>
      <c r="C61" s="97" t="s">
        <v>142</v>
      </c>
      <c r="D61" s="97" t="s">
        <v>297</v>
      </c>
      <c r="E61" s="97" t="s">
        <v>142</v>
      </c>
    </row>
    <row r="62" spans="1:5" ht="24" x14ac:dyDescent="0.25">
      <c r="A62" s="97">
        <v>63</v>
      </c>
      <c r="B62" s="97" t="s">
        <v>223</v>
      </c>
      <c r="C62" s="97" t="s">
        <v>142</v>
      </c>
      <c r="D62" s="97" t="s">
        <v>298</v>
      </c>
      <c r="E62" s="97" t="s">
        <v>142</v>
      </c>
    </row>
    <row r="63" spans="1:5" ht="24" x14ac:dyDescent="0.25">
      <c r="A63" s="97">
        <v>64</v>
      </c>
      <c r="B63" s="97" t="s">
        <v>224</v>
      </c>
      <c r="C63" s="97" t="s">
        <v>142</v>
      </c>
      <c r="D63" s="97" t="s">
        <v>299</v>
      </c>
      <c r="E63" s="97" t="s">
        <v>142</v>
      </c>
    </row>
    <row r="64" spans="1:5" ht="24" x14ac:dyDescent="0.25">
      <c r="A64" s="97">
        <v>65</v>
      </c>
      <c r="B64" s="97" t="s">
        <v>225</v>
      </c>
      <c r="C64" s="97" t="s">
        <v>162</v>
      </c>
      <c r="D64" s="97" t="s">
        <v>300</v>
      </c>
      <c r="E64" s="97" t="s">
        <v>162</v>
      </c>
    </row>
    <row r="65" spans="1:5" ht="24" x14ac:dyDescent="0.25">
      <c r="A65" s="97">
        <v>66</v>
      </c>
      <c r="B65" s="97" t="s">
        <v>226</v>
      </c>
      <c r="C65" s="97" t="s">
        <v>163</v>
      </c>
      <c r="D65" s="97" t="s">
        <v>301</v>
      </c>
      <c r="E65" s="97" t="s">
        <v>163</v>
      </c>
    </row>
    <row r="66" spans="1:5" ht="24" x14ac:dyDescent="0.25">
      <c r="A66" s="97">
        <v>67</v>
      </c>
      <c r="B66" s="97" t="s">
        <v>227</v>
      </c>
      <c r="C66" s="97" t="s">
        <v>142</v>
      </c>
      <c r="D66" s="97" t="s">
        <v>302</v>
      </c>
      <c r="E66" s="97" t="s">
        <v>142</v>
      </c>
    </row>
    <row r="67" spans="1:5" ht="24" x14ac:dyDescent="0.25">
      <c r="A67" s="97">
        <v>68</v>
      </c>
      <c r="B67" s="97" t="s">
        <v>228</v>
      </c>
      <c r="C67" s="97" t="s">
        <v>142</v>
      </c>
      <c r="D67" s="97" t="s">
        <v>303</v>
      </c>
      <c r="E67" s="97" t="s">
        <v>142</v>
      </c>
    </row>
    <row r="68" spans="1:5" ht="24" x14ac:dyDescent="0.25">
      <c r="A68" s="97">
        <v>69</v>
      </c>
      <c r="B68" s="97" t="s">
        <v>229</v>
      </c>
      <c r="C68" s="97" t="s">
        <v>142</v>
      </c>
      <c r="D68" s="97" t="s">
        <v>304</v>
      </c>
      <c r="E68" s="97" t="s">
        <v>142</v>
      </c>
    </row>
    <row r="69" spans="1:5" ht="24" x14ac:dyDescent="0.25">
      <c r="A69" s="97">
        <v>71</v>
      </c>
      <c r="B69" s="97" t="s">
        <v>230</v>
      </c>
      <c r="C69" s="97" t="s">
        <v>164</v>
      </c>
      <c r="D69" s="97" t="s">
        <v>305</v>
      </c>
      <c r="E69" s="97" t="s">
        <v>164</v>
      </c>
    </row>
    <row r="70" spans="1:5" ht="24" x14ac:dyDescent="0.25">
      <c r="A70" s="97">
        <v>72</v>
      </c>
      <c r="B70" s="97" t="s">
        <v>231</v>
      </c>
      <c r="C70" s="97" t="s">
        <v>142</v>
      </c>
      <c r="D70" s="97" t="s">
        <v>306</v>
      </c>
      <c r="E70" s="97" t="s">
        <v>142</v>
      </c>
    </row>
    <row r="71" spans="1:5" ht="24" x14ac:dyDescent="0.25">
      <c r="A71" s="97">
        <v>73</v>
      </c>
      <c r="B71" s="97" t="s">
        <v>232</v>
      </c>
      <c r="C71" s="97" t="s">
        <v>142</v>
      </c>
      <c r="D71" s="97" t="s">
        <v>307</v>
      </c>
      <c r="E71" s="97" t="s">
        <v>142</v>
      </c>
    </row>
    <row r="72" spans="1:5" ht="24" x14ac:dyDescent="0.25">
      <c r="A72" s="97">
        <v>74</v>
      </c>
      <c r="B72" s="97" t="s">
        <v>233</v>
      </c>
      <c r="C72" s="97" t="s">
        <v>142</v>
      </c>
      <c r="D72" s="97" t="s">
        <v>308</v>
      </c>
      <c r="E72" s="97" t="s">
        <v>142</v>
      </c>
    </row>
    <row r="73" spans="1:5" ht="24" x14ac:dyDescent="0.25">
      <c r="A73" s="97">
        <v>75</v>
      </c>
      <c r="B73" s="97" t="s">
        <v>234</v>
      </c>
      <c r="C73" s="97" t="s">
        <v>165</v>
      </c>
      <c r="D73" s="97" t="s">
        <v>309</v>
      </c>
      <c r="E73" s="97" t="s">
        <v>165</v>
      </c>
    </row>
    <row r="74" spans="1:5" ht="24" x14ac:dyDescent="0.25">
      <c r="A74" s="97">
        <v>76</v>
      </c>
      <c r="B74" s="97" t="s">
        <v>235</v>
      </c>
      <c r="C74" s="97" t="s">
        <v>165</v>
      </c>
      <c r="D74" s="97" t="s">
        <v>310</v>
      </c>
      <c r="E74" s="97" t="s">
        <v>165</v>
      </c>
    </row>
    <row r="75" spans="1:5" ht="24" x14ac:dyDescent="0.25">
      <c r="A75" s="97">
        <v>77</v>
      </c>
      <c r="B75" s="97" t="s">
        <v>236</v>
      </c>
      <c r="C75" s="97" t="s">
        <v>142</v>
      </c>
      <c r="D75" s="97" t="s">
        <v>311</v>
      </c>
      <c r="E75" s="97" t="s">
        <v>142</v>
      </c>
    </row>
    <row r="76" spans="1:5" ht="24" x14ac:dyDescent="0.25">
      <c r="A76" s="97">
        <v>78</v>
      </c>
      <c r="B76" s="97" t="s">
        <v>237</v>
      </c>
      <c r="C76" s="97" t="s">
        <v>155</v>
      </c>
      <c r="D76" s="97" t="s">
        <v>312</v>
      </c>
      <c r="E76" s="97" t="s">
        <v>155</v>
      </c>
    </row>
    <row r="77" spans="1:5" ht="24" x14ac:dyDescent="0.25">
      <c r="A77" s="97">
        <v>79</v>
      </c>
      <c r="B77" s="97" t="s">
        <v>238</v>
      </c>
      <c r="C77" s="97" t="s">
        <v>155</v>
      </c>
      <c r="D77" s="97" t="s">
        <v>313</v>
      </c>
      <c r="E77" s="97" t="s">
        <v>155</v>
      </c>
    </row>
    <row r="78" spans="1:5" ht="24" x14ac:dyDescent="0.25">
      <c r="A78" s="97">
        <v>81</v>
      </c>
      <c r="B78" s="97" t="s">
        <v>239</v>
      </c>
      <c r="C78" s="97" t="s">
        <v>142</v>
      </c>
      <c r="D78" s="97" t="s">
        <v>314</v>
      </c>
      <c r="E78" s="97" t="s">
        <v>142</v>
      </c>
    </row>
    <row r="79" spans="1:5" ht="24" x14ac:dyDescent="0.25">
      <c r="A79" s="97">
        <v>82</v>
      </c>
      <c r="B79" s="97" t="s">
        <v>388</v>
      </c>
      <c r="C79" s="97" t="s">
        <v>142</v>
      </c>
      <c r="D79" s="97" t="s">
        <v>389</v>
      </c>
      <c r="E79" s="97" t="s">
        <v>142</v>
      </c>
    </row>
    <row r="80" spans="1:5" ht="24" x14ac:dyDescent="0.25">
      <c r="A80" s="97">
        <v>83</v>
      </c>
      <c r="B80" s="97" t="s">
        <v>390</v>
      </c>
      <c r="C80" s="97" t="s">
        <v>142</v>
      </c>
      <c r="D80" s="97" t="s">
        <v>391</v>
      </c>
      <c r="E80" s="97" t="s">
        <v>142</v>
      </c>
    </row>
    <row r="81" spans="1:10" ht="24" x14ac:dyDescent="0.25">
      <c r="A81" s="97">
        <v>84</v>
      </c>
      <c r="B81" s="97" t="s">
        <v>395</v>
      </c>
      <c r="C81" s="97" t="s">
        <v>142</v>
      </c>
      <c r="D81" s="97" t="s">
        <v>396</v>
      </c>
      <c r="E81" s="97" t="s">
        <v>142</v>
      </c>
    </row>
    <row r="82" spans="1:10" ht="24" x14ac:dyDescent="0.25">
      <c r="A82" s="97">
        <v>85</v>
      </c>
      <c r="B82" s="97" t="s">
        <v>397</v>
      </c>
      <c r="C82" s="97" t="s">
        <v>142</v>
      </c>
      <c r="D82" s="97" t="s">
        <v>398</v>
      </c>
      <c r="E82" s="97" t="s">
        <v>142</v>
      </c>
    </row>
    <row r="83" spans="1:10" ht="24" x14ac:dyDescent="0.25">
      <c r="A83" s="97">
        <v>88</v>
      </c>
      <c r="B83" s="97" t="s">
        <v>399</v>
      </c>
      <c r="C83" s="97" t="s">
        <v>142</v>
      </c>
      <c r="D83" s="97" t="s">
        <v>400</v>
      </c>
      <c r="E83" s="97" t="s">
        <v>142</v>
      </c>
    </row>
    <row r="84" spans="1:10" ht="24" x14ac:dyDescent="0.25">
      <c r="A84" s="97">
        <v>86</v>
      </c>
      <c r="B84" s="97" t="s">
        <v>399</v>
      </c>
      <c r="C84" s="97" t="s">
        <v>142</v>
      </c>
      <c r="D84" s="97" t="s">
        <v>400</v>
      </c>
      <c r="E84" s="97" t="s">
        <v>142</v>
      </c>
    </row>
    <row r="85" spans="1:10" ht="24" x14ac:dyDescent="0.25">
      <c r="A85" s="97">
        <v>87</v>
      </c>
      <c r="B85" s="97" t="s">
        <v>401</v>
      </c>
      <c r="C85" s="97" t="s">
        <v>142</v>
      </c>
      <c r="D85" s="97" t="s">
        <v>402</v>
      </c>
      <c r="E85" s="97" t="s">
        <v>142</v>
      </c>
    </row>
    <row r="86" spans="1:10" ht="15" customHeight="1" x14ac:dyDescent="0.25">
      <c r="A86" s="97"/>
      <c r="B86" s="97"/>
      <c r="C86" s="97"/>
      <c r="D86" s="97"/>
      <c r="E86" s="97"/>
    </row>
    <row r="87" spans="1:10" ht="24" x14ac:dyDescent="0.25">
      <c r="A87" s="97"/>
      <c r="B87" s="97"/>
      <c r="C87" s="97"/>
      <c r="D87" s="97"/>
      <c r="E87" s="97"/>
      <c r="G87" s="6" t="s">
        <v>3</v>
      </c>
      <c r="H87" s="6" t="s">
        <v>59</v>
      </c>
      <c r="I87" s="6" t="s">
        <v>60</v>
      </c>
      <c r="J87" s="78" t="s">
        <v>62</v>
      </c>
    </row>
    <row r="88" spans="1:10" x14ac:dyDescent="0.25">
      <c r="G88" t="s">
        <v>325</v>
      </c>
      <c r="H88" t="s">
        <v>316</v>
      </c>
      <c r="I88" t="s">
        <v>318</v>
      </c>
      <c r="J88" t="s">
        <v>320</v>
      </c>
    </row>
    <row r="89" spans="1:10" x14ac:dyDescent="0.25">
      <c r="G89" t="s">
        <v>326</v>
      </c>
      <c r="H89" t="s">
        <v>317</v>
      </c>
      <c r="I89" t="s">
        <v>319</v>
      </c>
      <c r="J89" t="s">
        <v>321</v>
      </c>
    </row>
    <row r="90" spans="1:10" x14ac:dyDescent="0.25">
      <c r="G90" t="s">
        <v>315</v>
      </c>
      <c r="H90" t="s">
        <v>90</v>
      </c>
      <c r="I90" t="s">
        <v>323</v>
      </c>
      <c r="J90" t="s">
        <v>321</v>
      </c>
    </row>
    <row r="91" spans="1:10" x14ac:dyDescent="0.25">
      <c r="G91" t="s">
        <v>322</v>
      </c>
      <c r="H91" t="s">
        <v>429</v>
      </c>
      <c r="I91" t="s">
        <v>324</v>
      </c>
      <c r="J91" t="s">
        <v>321</v>
      </c>
    </row>
    <row r="92" spans="1:10" x14ac:dyDescent="0.25">
      <c r="G92" t="s">
        <v>327</v>
      </c>
      <c r="H92" t="s">
        <v>405</v>
      </c>
      <c r="I92" t="s">
        <v>319</v>
      </c>
      <c r="J92" t="s">
        <v>321</v>
      </c>
    </row>
    <row r="93" spans="1:10" x14ac:dyDescent="0.25">
      <c r="G93" t="s">
        <v>328</v>
      </c>
      <c r="H93" t="s">
        <v>329</v>
      </c>
      <c r="I93" t="s">
        <v>323</v>
      </c>
      <c r="J93" t="s">
        <v>321</v>
      </c>
    </row>
    <row r="94" spans="1:10" x14ac:dyDescent="0.25">
      <c r="G94" t="s">
        <v>433</v>
      </c>
      <c r="H94" t="s">
        <v>92</v>
      </c>
      <c r="J94" t="s">
        <v>434</v>
      </c>
    </row>
    <row r="95" spans="1:10" x14ac:dyDescent="0.25">
      <c r="G95" t="s">
        <v>437</v>
      </c>
      <c r="H95" t="s">
        <v>90</v>
      </c>
      <c r="J95" t="s">
        <v>439</v>
      </c>
    </row>
    <row r="96" spans="1:10" x14ac:dyDescent="0.25">
      <c r="G96" t="s">
        <v>438</v>
      </c>
      <c r="H96" t="s">
        <v>90</v>
      </c>
      <c r="J96" t="s">
        <v>440</v>
      </c>
    </row>
    <row r="97" spans="1:14" x14ac:dyDescent="0.25">
      <c r="G97" t="s">
        <v>430</v>
      </c>
      <c r="H97" t="s">
        <v>431</v>
      </c>
      <c r="J97" t="s">
        <v>432</v>
      </c>
    </row>
    <row r="98" spans="1:14" x14ac:dyDescent="0.25">
      <c r="G98" t="s">
        <v>427</v>
      </c>
      <c r="H98" t="s">
        <v>90</v>
      </c>
      <c r="I98" t="s">
        <v>428</v>
      </c>
      <c r="J98" t="s">
        <v>321</v>
      </c>
    </row>
    <row r="99" spans="1:14" x14ac:dyDescent="0.25">
      <c r="G99" t="s">
        <v>330</v>
      </c>
      <c r="H99" t="s">
        <v>317</v>
      </c>
      <c r="I99" t="s">
        <v>324</v>
      </c>
      <c r="J99" t="s">
        <v>321</v>
      </c>
    </row>
    <row r="102" spans="1:14" ht="19.5" x14ac:dyDescent="0.25">
      <c r="A102" s="6" t="s">
        <v>3</v>
      </c>
      <c r="B102" s="6" t="s">
        <v>59</v>
      </c>
      <c r="C102" s="6" t="s">
        <v>60</v>
      </c>
      <c r="D102" s="78" t="s">
        <v>62</v>
      </c>
    </row>
    <row r="103" spans="1:14" x14ac:dyDescent="0.25">
      <c r="A103" t="s">
        <v>315</v>
      </c>
      <c r="B103" t="s">
        <v>316</v>
      </c>
      <c r="C103" t="s">
        <v>318</v>
      </c>
      <c r="D103" t="s">
        <v>320</v>
      </c>
    </row>
    <row r="104" spans="1:14" x14ac:dyDescent="0.25">
      <c r="A104" t="s">
        <v>322</v>
      </c>
      <c r="B104" t="s">
        <v>317</v>
      </c>
      <c r="C104" t="s">
        <v>319</v>
      </c>
      <c r="D104" t="s">
        <v>321</v>
      </c>
      <c r="K104" s="314"/>
    </row>
    <row r="105" spans="1:14" x14ac:dyDescent="0.25">
      <c r="K105" s="314"/>
    </row>
    <row r="106" spans="1:14" x14ac:dyDescent="0.25">
      <c r="K106" s="314"/>
    </row>
    <row r="107" spans="1:14" x14ac:dyDescent="0.25">
      <c r="K107" s="314"/>
    </row>
    <row r="108" spans="1:14" x14ac:dyDescent="0.25">
      <c r="K108" s="314"/>
    </row>
    <row r="109" spans="1:14" ht="19.5" x14ac:dyDescent="0.5">
      <c r="H109" t="s">
        <v>555</v>
      </c>
      <c r="J109" s="299" t="s">
        <v>338</v>
      </c>
      <c r="K109" s="315"/>
      <c r="M109" s="298">
        <v>1</v>
      </c>
    </row>
    <row r="110" spans="1:14" ht="19.5" x14ac:dyDescent="0.5">
      <c r="H110" t="s">
        <v>35</v>
      </c>
      <c r="J110" s="299" t="s">
        <v>339</v>
      </c>
      <c r="K110" s="315"/>
      <c r="M110" s="298">
        <v>2</v>
      </c>
      <c r="N110">
        <v>1</v>
      </c>
    </row>
    <row r="111" spans="1:14" ht="19.5" x14ac:dyDescent="0.5">
      <c r="H111" t="s">
        <v>359</v>
      </c>
      <c r="J111" s="299" t="s">
        <v>341</v>
      </c>
      <c r="K111" s="315"/>
      <c r="M111" s="298">
        <v>3</v>
      </c>
      <c r="N111">
        <v>2</v>
      </c>
    </row>
    <row r="112" spans="1:14" ht="19.5" x14ac:dyDescent="0.5">
      <c r="H112" t="s">
        <v>536</v>
      </c>
      <c r="J112" s="300" t="s">
        <v>342</v>
      </c>
      <c r="K112" s="315"/>
      <c r="M112" s="298">
        <v>4</v>
      </c>
      <c r="N112">
        <v>3</v>
      </c>
    </row>
    <row r="113" spans="8:14" ht="19.5" x14ac:dyDescent="0.5">
      <c r="H113" t="s">
        <v>35</v>
      </c>
      <c r="J113" s="301" t="s">
        <v>345</v>
      </c>
      <c r="K113" s="315"/>
      <c r="M113" s="298">
        <v>5</v>
      </c>
      <c r="N113">
        <v>4</v>
      </c>
    </row>
    <row r="114" spans="8:14" ht="19.5" x14ac:dyDescent="0.5">
      <c r="H114" t="s">
        <v>537</v>
      </c>
      <c r="J114" s="310" t="s">
        <v>346</v>
      </c>
      <c r="K114" s="316"/>
      <c r="M114" s="298">
        <v>6</v>
      </c>
      <c r="N114">
        <v>5</v>
      </c>
    </row>
    <row r="115" spans="8:14" ht="19.5" x14ac:dyDescent="0.5">
      <c r="H115" t="s">
        <v>538</v>
      </c>
      <c r="J115" s="310" t="s">
        <v>347</v>
      </c>
      <c r="K115" s="316"/>
      <c r="M115" s="298">
        <v>7</v>
      </c>
      <c r="N115">
        <v>6</v>
      </c>
    </row>
    <row r="116" spans="8:14" ht="19.5" x14ac:dyDescent="0.5">
      <c r="H116" t="s">
        <v>539</v>
      </c>
      <c r="J116" s="311" t="s">
        <v>348</v>
      </c>
      <c r="K116" s="316"/>
      <c r="M116" s="298">
        <v>8</v>
      </c>
      <c r="N116">
        <v>7</v>
      </c>
    </row>
    <row r="117" spans="8:14" ht="19.5" x14ac:dyDescent="0.5">
      <c r="H117" t="s">
        <v>540</v>
      </c>
      <c r="J117" s="311" t="s">
        <v>349</v>
      </c>
      <c r="K117" s="316"/>
      <c r="M117" s="298">
        <v>9</v>
      </c>
      <c r="N117">
        <v>8</v>
      </c>
    </row>
    <row r="118" spans="8:14" ht="19.5" x14ac:dyDescent="0.5">
      <c r="H118" t="s">
        <v>541</v>
      </c>
      <c r="J118" s="311" t="s">
        <v>351</v>
      </c>
      <c r="K118" s="316"/>
      <c r="M118" s="298">
        <v>10</v>
      </c>
      <c r="N118">
        <v>9</v>
      </c>
    </row>
    <row r="119" spans="8:14" ht="19.5" x14ac:dyDescent="0.5">
      <c r="H119" t="s">
        <v>542</v>
      </c>
      <c r="J119" s="311" t="s">
        <v>352</v>
      </c>
      <c r="K119" s="316"/>
      <c r="M119" s="298">
        <v>11</v>
      </c>
      <c r="N119">
        <v>10</v>
      </c>
    </row>
    <row r="120" spans="8:14" ht="19.5" x14ac:dyDescent="0.5">
      <c r="H120" t="s">
        <v>543</v>
      </c>
      <c r="J120" s="310" t="s">
        <v>353</v>
      </c>
      <c r="K120" s="316"/>
      <c r="M120" s="298">
        <v>12</v>
      </c>
      <c r="N120">
        <v>11</v>
      </c>
    </row>
    <row r="121" spans="8:14" ht="19.5" x14ac:dyDescent="0.5">
      <c r="H121" t="s">
        <v>544</v>
      </c>
      <c r="J121" s="310" t="s">
        <v>354</v>
      </c>
      <c r="K121" s="316"/>
      <c r="M121" s="298">
        <v>13</v>
      </c>
      <c r="N121">
        <v>12</v>
      </c>
    </row>
    <row r="122" spans="8:14" ht="19.5" x14ac:dyDescent="0.5">
      <c r="H122" t="s">
        <v>545</v>
      </c>
      <c r="J122" s="312" t="s">
        <v>355</v>
      </c>
      <c r="K122" s="316"/>
      <c r="M122" s="298">
        <v>14</v>
      </c>
      <c r="N122">
        <v>13</v>
      </c>
    </row>
    <row r="123" spans="8:14" ht="19.5" x14ac:dyDescent="0.5">
      <c r="H123" t="s">
        <v>546</v>
      </c>
      <c r="J123" s="310" t="s">
        <v>356</v>
      </c>
      <c r="K123" s="316"/>
      <c r="M123" s="298">
        <v>15</v>
      </c>
      <c r="N123">
        <v>14</v>
      </c>
    </row>
    <row r="124" spans="8:14" ht="19.5" x14ac:dyDescent="0.5">
      <c r="H124" t="s">
        <v>547</v>
      </c>
      <c r="J124" s="312" t="s">
        <v>358</v>
      </c>
      <c r="K124" s="316"/>
      <c r="M124" s="298">
        <v>16</v>
      </c>
      <c r="N124">
        <v>15</v>
      </c>
    </row>
    <row r="125" spans="8:14" ht="19.5" x14ac:dyDescent="0.5">
      <c r="H125" t="s">
        <v>548</v>
      </c>
      <c r="J125" s="310" t="s">
        <v>360</v>
      </c>
      <c r="K125" s="316"/>
      <c r="M125" s="298">
        <v>17</v>
      </c>
      <c r="N125">
        <v>16</v>
      </c>
    </row>
    <row r="126" spans="8:14" ht="19.5" x14ac:dyDescent="0.5">
      <c r="H126" t="s">
        <v>549</v>
      </c>
      <c r="J126" s="310" t="s">
        <v>363</v>
      </c>
      <c r="K126" s="316"/>
      <c r="M126" s="298">
        <v>18</v>
      </c>
      <c r="N126">
        <v>17</v>
      </c>
    </row>
    <row r="127" spans="8:14" ht="19.5" x14ac:dyDescent="0.5">
      <c r="H127" t="s">
        <v>550</v>
      </c>
      <c r="J127" s="313" t="s">
        <v>364</v>
      </c>
      <c r="K127" s="316"/>
      <c r="M127" s="298">
        <v>19</v>
      </c>
      <c r="N127">
        <v>18</v>
      </c>
    </row>
    <row r="128" spans="8:14" ht="19.5" x14ac:dyDescent="0.5">
      <c r="H128" t="s">
        <v>551</v>
      </c>
      <c r="J128" s="313" t="s">
        <v>365</v>
      </c>
      <c r="K128" s="316"/>
      <c r="M128" s="298">
        <v>20</v>
      </c>
      <c r="N128">
        <v>19</v>
      </c>
    </row>
    <row r="129" spans="8:14" ht="19.5" x14ac:dyDescent="0.5">
      <c r="H129" t="s">
        <v>552</v>
      </c>
      <c r="J129" s="313" t="s">
        <v>366</v>
      </c>
      <c r="K129" s="316"/>
      <c r="M129" s="298">
        <v>21</v>
      </c>
      <c r="N129">
        <v>20</v>
      </c>
    </row>
    <row r="130" spans="8:14" ht="19.5" x14ac:dyDescent="0.5">
      <c r="H130" t="s">
        <v>553</v>
      </c>
      <c r="J130" s="310" t="s">
        <v>368</v>
      </c>
      <c r="K130" s="316"/>
      <c r="M130" s="298">
        <v>22</v>
      </c>
      <c r="N130">
        <v>21</v>
      </c>
    </row>
    <row r="131" spans="8:14" ht="19.5" x14ac:dyDescent="0.5">
      <c r="H131" t="s">
        <v>554</v>
      </c>
      <c r="J131" s="310" t="s">
        <v>370</v>
      </c>
      <c r="K131" s="316"/>
      <c r="M131" s="298">
        <v>23</v>
      </c>
      <c r="N131">
        <v>22</v>
      </c>
    </row>
    <row r="132" spans="8:14" ht="19.5" x14ac:dyDescent="0.5">
      <c r="J132" s="310" t="s">
        <v>371</v>
      </c>
      <c r="K132" s="316"/>
      <c r="M132" s="298">
        <v>24</v>
      </c>
      <c r="N132">
        <v>23</v>
      </c>
    </row>
    <row r="133" spans="8:14" ht="19.5" x14ac:dyDescent="0.5">
      <c r="J133" s="310" t="s">
        <v>375</v>
      </c>
      <c r="K133" s="316"/>
      <c r="M133" s="298">
        <v>25</v>
      </c>
      <c r="N133">
        <v>24</v>
      </c>
    </row>
    <row r="134" spans="8:14" ht="19.5" x14ac:dyDescent="0.5">
      <c r="J134" s="310" t="s">
        <v>376</v>
      </c>
      <c r="K134" s="316"/>
      <c r="M134" s="298">
        <v>26</v>
      </c>
      <c r="N134">
        <v>25</v>
      </c>
    </row>
    <row r="135" spans="8:14" ht="19.5" x14ac:dyDescent="0.5">
      <c r="J135" s="310" t="s">
        <v>378</v>
      </c>
      <c r="K135" s="316"/>
      <c r="M135" s="298">
        <v>27</v>
      </c>
      <c r="N135">
        <v>26</v>
      </c>
    </row>
    <row r="136" spans="8:14" ht="19.5" x14ac:dyDescent="0.5">
      <c r="J136" s="310" t="s">
        <v>418</v>
      </c>
      <c r="K136" s="316"/>
      <c r="M136" s="298">
        <v>28</v>
      </c>
      <c r="N136">
        <v>27</v>
      </c>
    </row>
    <row r="137" spans="8:14" x14ac:dyDescent="0.25">
      <c r="M137" s="298">
        <v>29</v>
      </c>
      <c r="N137">
        <v>28</v>
      </c>
    </row>
    <row r="138" spans="8:14" x14ac:dyDescent="0.25">
      <c r="M138" s="298">
        <v>30</v>
      </c>
      <c r="N138">
        <v>29</v>
      </c>
    </row>
    <row r="139" spans="8:14" x14ac:dyDescent="0.25">
      <c r="M139" s="298">
        <v>31</v>
      </c>
      <c r="N139">
        <v>30</v>
      </c>
    </row>
    <row r="140" spans="8:14" x14ac:dyDescent="0.25">
      <c r="M140" s="298" t="s">
        <v>535</v>
      </c>
      <c r="N140">
        <v>31</v>
      </c>
    </row>
  </sheetData>
  <mergeCells count="6">
    <mergeCell ref="K3:Q13"/>
    <mergeCell ref="A1:A2"/>
    <mergeCell ref="B1:B2"/>
    <mergeCell ref="C1:C2"/>
    <mergeCell ref="D1:D2"/>
    <mergeCell ref="E1:E2"/>
  </mergeCells>
  <phoneticPr fontId="6" type="noConversion"/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24</vt:i4>
      </vt:variant>
    </vt:vector>
  </HeadingPairs>
  <TitlesOfParts>
    <vt:vector size="29" baseType="lpstr">
      <vt:lpstr>1</vt:lpstr>
      <vt:lpstr>کامیون</vt:lpstr>
      <vt:lpstr>بیل</vt:lpstr>
      <vt:lpstr>بلوک انفجاری</vt:lpstr>
      <vt:lpstr>REf</vt:lpstr>
      <vt:lpstr>'1'!AtashBari</vt:lpstr>
      <vt:lpstr>bilha</vt:lpstr>
      <vt:lpstr>'1'!BillRoz</vt:lpstr>
      <vt:lpstr>'1'!BillShab</vt:lpstr>
      <vt:lpstr>BlockDayRange</vt:lpstr>
      <vt:lpstr>'1'!BoldezerRoz</vt:lpstr>
      <vt:lpstr>'1'!BoldezerShab</vt:lpstr>
      <vt:lpstr>days</vt:lpstr>
      <vt:lpstr>'1'!DrShab</vt:lpstr>
      <vt:lpstr>Enfejari</vt:lpstr>
      <vt:lpstr>'1'!GreiderRoz</vt:lpstr>
      <vt:lpstr>'1'!GriderShab</vt:lpstr>
      <vt:lpstr>kamiyon</vt:lpstr>
      <vt:lpstr>'1'!KamiyonRooz</vt:lpstr>
      <vt:lpstr>'1'!KamiyonShab</vt:lpstr>
      <vt:lpstr>Loder</vt:lpstr>
      <vt:lpstr>'1'!loderRoz</vt:lpstr>
      <vt:lpstr>'1'!LoderShab</vt:lpstr>
      <vt:lpstr>'1'!MaghzegiriRoz</vt:lpstr>
      <vt:lpstr>'1'!MaghzegiriShab</vt:lpstr>
      <vt:lpstr>'1'!OtherMachinRoz</vt:lpstr>
      <vt:lpstr>'1'!OtherMachinShab</vt:lpstr>
      <vt:lpstr>'بلوک انفجاری'!Print_Area</vt:lpstr>
      <vt:lpstr>SheetList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hamid amani</dc:creator>
  <cp:lastModifiedBy>hamid amani</cp:lastModifiedBy>
  <dcterms:created xsi:type="dcterms:W3CDTF">2015-06-05T18:17:20Z</dcterms:created>
  <dcterms:modified xsi:type="dcterms:W3CDTF">2025-11-21T16:43:11Z</dcterms:modified>
</cp:coreProperties>
</file>