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hosseinali new\کامفار\کلاس\"/>
    </mc:Choice>
  </mc:AlternateContent>
  <xr:revisionPtr revIDLastSave="0" documentId="13_ncr:1_{B2A50868-BCD8-43CD-A8D1-C5A5E24C7076}" xr6:coauthVersionLast="47" xr6:coauthVersionMax="47" xr10:uidLastSave="{00000000-0000-0000-0000-000000000000}"/>
  <bookViews>
    <workbookView xWindow="-108" yWindow="-108" windowWidth="23256" windowHeight="12456" tabRatio="705" activeTab="2" xr2:uid="{00000000-000D-0000-FFFF-FFFF00000000}"/>
  </bookViews>
  <sheets>
    <sheet name="عنوان پروژه" sheetId="14" r:id="rId1"/>
    <sheet name="سرمايه " sheetId="13" r:id="rId2"/>
    <sheet name="برنامه تولید و درآمد" sheetId="9" r:id="rId3"/>
    <sheet name="هزینه های جاری" sheetId="3" r:id="rId4"/>
    <sheet name="سرمايه در گردش" sheetId="8" r:id="rId5"/>
    <sheet name="منابع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4" l="1"/>
  <c r="I9" i="4"/>
  <c r="I8" i="4"/>
  <c r="D9" i="4"/>
  <c r="J3" i="4"/>
  <c r="I3" i="4"/>
  <c r="F18" i="3"/>
  <c r="F17" i="3"/>
  <c r="F5" i="4"/>
  <c r="G5" i="4"/>
  <c r="H5" i="4"/>
  <c r="I4" i="4"/>
  <c r="I5" i="4"/>
  <c r="D5" i="4"/>
  <c r="E5" i="4"/>
  <c r="J9" i="3"/>
  <c r="J6" i="3"/>
  <c r="H13" i="3"/>
  <c r="J12" i="3"/>
  <c r="J11" i="3"/>
  <c r="J10" i="3"/>
  <c r="J8" i="3"/>
  <c r="J7" i="3"/>
  <c r="J5" i="3"/>
  <c r="E11" i="3"/>
  <c r="E12" i="3"/>
  <c r="E10" i="3"/>
  <c r="E9" i="3"/>
  <c r="C16" i="13" l="1"/>
  <c r="D10" i="4"/>
  <c r="E10" i="4"/>
  <c r="F10" i="4"/>
  <c r="C5" i="4"/>
  <c r="C8" i="4" s="1"/>
  <c r="C10" i="4" s="1"/>
  <c r="C14" i="3" l="1"/>
  <c r="E6" i="3"/>
  <c r="E7" i="3"/>
  <c r="E8" i="3"/>
  <c r="E13" i="3"/>
  <c r="E5" i="3"/>
</calcChain>
</file>

<file path=xl/sharedStrings.xml><?xml version="1.0" encoding="utf-8"?>
<sst xmlns="http://schemas.openxmlformats.org/spreadsheetml/2006/main" count="92" uniqueCount="72">
  <si>
    <t>جمع</t>
  </si>
  <si>
    <t>درصد</t>
  </si>
  <si>
    <t>شرح</t>
  </si>
  <si>
    <t xml:space="preserve">جمع </t>
  </si>
  <si>
    <t>منابع تامين وجوه</t>
  </si>
  <si>
    <t>موجودي کالاي در جريان ساخت</t>
  </si>
  <si>
    <t>موجودي کالاي ساخته شده</t>
  </si>
  <si>
    <t>تنخواه گردان</t>
  </si>
  <si>
    <t>روز</t>
  </si>
  <si>
    <t>حساب هاي دريافتني</t>
  </si>
  <si>
    <t>OC</t>
  </si>
  <si>
    <t>آورده سهامدار</t>
  </si>
  <si>
    <t>موجودي كالا</t>
  </si>
  <si>
    <t>هزینه های ثابت سرمایه گذاری</t>
  </si>
  <si>
    <t>برآورد درآمد سالیانه طرح</t>
  </si>
  <si>
    <t>تن/سال</t>
  </si>
  <si>
    <t>قیمت فروش محصول</t>
  </si>
  <si>
    <t>مجموع هزینه های سرمایه گذاری</t>
  </si>
  <si>
    <t>سرمایه در گردش</t>
  </si>
  <si>
    <t xml:space="preserve">تسهيلات </t>
  </si>
  <si>
    <t>درصد ثابت</t>
  </si>
  <si>
    <t>میلیون ریال/سال</t>
  </si>
  <si>
    <t>مواد اولیه، کمکی و بسته بندی</t>
  </si>
  <si>
    <t>انرژی</t>
  </si>
  <si>
    <t>دوران بهره برداری</t>
  </si>
  <si>
    <t>سال</t>
  </si>
  <si>
    <t>متغیر</t>
  </si>
  <si>
    <t>-</t>
  </si>
  <si>
    <t>ميليون ريال</t>
  </si>
  <si>
    <t>‎‏ خريدزمين‏‎</t>
  </si>
  <si>
    <t xml:space="preserve"> ساختمانهاي معدن</t>
  </si>
  <si>
    <t>تاسيسات معدن</t>
  </si>
  <si>
    <t>‎کارهاي عمراني، بنا و ساختمانها‎</t>
  </si>
  <si>
    <t>کاميون معدن و کارخانه</t>
  </si>
  <si>
    <t>‎ماشين آلات سنگين معدن</t>
  </si>
  <si>
    <t>خودرو سبک معدن</t>
  </si>
  <si>
    <t>تجهيزات کارخانه</t>
  </si>
  <si>
    <t>‎ماشين آلات جنبي کارخانه</t>
  </si>
  <si>
    <t>خودرو سبک کارخانه</t>
  </si>
  <si>
    <t>‎‏ كل هزينه هاي ثابت سرمايه گذاري‎</t>
  </si>
  <si>
    <t>هزينه اکتشاف معدن</t>
  </si>
  <si>
    <t>خدمات مهندسي ، نصب ، مجوزهاي آب و برق</t>
  </si>
  <si>
    <t>شرح سرمایه</t>
  </si>
  <si>
    <t>ردیف</t>
  </si>
  <si>
    <t>سال 1395</t>
  </si>
  <si>
    <t>حداکثر ظرفیت تولید خاک معدن</t>
  </si>
  <si>
    <t>حداکثر ظرفیت تولید کارخانه</t>
  </si>
  <si>
    <t>هزار ریال/تن</t>
  </si>
  <si>
    <t>ظرفیت تولید خاک معدن</t>
  </si>
  <si>
    <t>ظرفیت تولید کنسانتره</t>
  </si>
  <si>
    <t>هزينه هاي توليد معدن در زمان بهره برداري</t>
  </si>
  <si>
    <t>تعمیر و نگهداری</t>
  </si>
  <si>
    <t>تجهیزات فردی و ابزار</t>
  </si>
  <si>
    <t>حفاری و آتشباری</t>
  </si>
  <si>
    <t>حقوق و دستمزد</t>
  </si>
  <si>
    <t>غذا</t>
  </si>
  <si>
    <t>حقوق دولتی</t>
  </si>
  <si>
    <t>اجاره بیل مکانیکی</t>
  </si>
  <si>
    <t>متفرقه</t>
  </si>
  <si>
    <t>هزينه هاي توليد کارخانه در زمان بهره برداري</t>
  </si>
  <si>
    <t>تجهیزات و ابزار</t>
  </si>
  <si>
    <t>سوخت و روغن</t>
  </si>
  <si>
    <t>مواد شیمیایی</t>
  </si>
  <si>
    <t>هزینه جاری برق</t>
  </si>
  <si>
    <t xml:space="preserve">مجموع هزینه های عملیاتی </t>
  </si>
  <si>
    <t>مجموع هزینه های عملیاتی</t>
  </si>
  <si>
    <t>1396 به بعد</t>
  </si>
  <si>
    <t>نرخ تنزیل</t>
  </si>
  <si>
    <t>استخراج  سالانه 68000 تن خاک سرب و روي در سال</t>
  </si>
  <si>
    <t>و ساخت کارخانه فلوتاسيون  جهت فرآوري آن و تولید کنسانتره به میزان 4093 تن در سال</t>
  </si>
  <si>
    <t>1395
آماده سازی و ساخت</t>
  </si>
  <si>
    <t>نرخ مالیات بر درآمد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</si>
</sst>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  <numFmt numFmtId="167" formatCode="_-* #,##0.0000_-;\-* #,##0.0000_-;_-* &quot;-&quot;??_-;_-@_-"/>
    <numFmt numFmtId="168" formatCode="_-* #,##0.000_-;\-* #,##0.000_-;_-* &quot;-&quot;??_-;_-@_-"/>
    <numFmt numFmtId="169" formatCode="#,##0.000"/>
    <numFmt numFmtId="170" formatCode="_-* #,##0.00000_-;\-* #,##0.00000_-;_-* &quot;-&quot;??_-;_-@_-"/>
    <numFmt numFmtId="171" formatCode="_-* #,##0.00000000_-;\-* #,##0.00000000_-;_-* &quot;-&quot;??_-;_-@_-"/>
  </numFmts>
  <fonts count="14" x14ac:knownFonts="1">
    <font>
      <sz val="10"/>
      <name val="Arial"/>
      <family val="2"/>
      <charset val="178"/>
    </font>
    <font>
      <sz val="10"/>
      <name val="Arial"/>
      <family val="2"/>
    </font>
    <font>
      <sz val="11"/>
      <name val="B Traffic"/>
      <charset val="178"/>
    </font>
    <font>
      <b/>
      <sz val="11"/>
      <name val="B Traffic"/>
      <charset val="178"/>
    </font>
    <font>
      <sz val="11"/>
      <color theme="1"/>
      <name val="B Traffic"/>
      <charset val="178"/>
    </font>
    <font>
      <sz val="11"/>
      <color indexed="9"/>
      <name val="B Traffic"/>
      <charset val="178"/>
    </font>
    <font>
      <sz val="10"/>
      <name val="Arial"/>
      <family val="2"/>
    </font>
    <font>
      <sz val="11"/>
      <color rgb="FFFF0000"/>
      <name val="B Traffic"/>
      <charset val="178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78"/>
    </font>
    <font>
      <sz val="10"/>
      <color rgb="FFFF0000"/>
      <name val="Arial"/>
      <family val="2"/>
      <charset val="178"/>
    </font>
  </fonts>
  <fills count="7">
    <fill>
      <patternFill patternType="none"/>
    </fill>
    <fill>
      <patternFill patternType="gray125"/>
    </fill>
    <fill>
      <patternFill patternType="lightTrellis">
        <fgColor indexed="22"/>
      </patternFill>
    </fill>
    <fill>
      <patternFill patternType="solid">
        <fgColor theme="6" tint="0.79998168889431442"/>
        <bgColor indexed="64"/>
      </patternFill>
    </fill>
    <fill>
      <patternFill patternType="mediumGray">
        <fgColor indexed="9"/>
        <bgColor theme="6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5">
    <xf numFmtId="0" fontId="0" fillId="0" borderId="0" xfId="0"/>
    <xf numFmtId="165" fontId="2" fillId="0" borderId="0" xfId="1" applyNumberFormat="1" applyFont="1" applyFill="1" applyAlignment="1">
      <alignment readingOrder="2"/>
    </xf>
    <xf numFmtId="165" fontId="2" fillId="0" borderId="6" xfId="1" applyNumberFormat="1" applyFont="1" applyFill="1" applyBorder="1" applyAlignment="1">
      <alignment readingOrder="2"/>
    </xf>
    <xf numFmtId="165" fontId="2" fillId="0" borderId="8" xfId="1" applyNumberFormat="1" applyFont="1" applyFill="1" applyBorder="1" applyAlignment="1">
      <alignment readingOrder="2"/>
    </xf>
    <xf numFmtId="165" fontId="2" fillId="0" borderId="11" xfId="1" applyNumberFormat="1" applyFont="1" applyFill="1" applyBorder="1" applyAlignment="1">
      <alignment readingOrder="2"/>
    </xf>
    <xf numFmtId="165" fontId="2" fillId="0" borderId="0" xfId="1" applyNumberFormat="1" applyFont="1" applyFill="1" applyAlignment="1">
      <alignment horizontal="right" readingOrder="2"/>
    </xf>
    <xf numFmtId="165" fontId="2" fillId="0" borderId="7" xfId="1" applyNumberFormat="1" applyFont="1" applyFill="1" applyBorder="1" applyAlignment="1">
      <alignment horizontal="right" readingOrder="2"/>
    </xf>
    <xf numFmtId="9" fontId="2" fillId="0" borderId="12" xfId="2" applyFont="1" applyFill="1" applyBorder="1" applyAlignment="1">
      <alignment readingOrder="2"/>
    </xf>
    <xf numFmtId="9" fontId="2" fillId="0" borderId="0" xfId="2" applyFont="1" applyFill="1" applyAlignment="1">
      <alignment readingOrder="2"/>
    </xf>
    <xf numFmtId="165" fontId="2" fillId="0" borderId="0" xfId="1" applyNumberFormat="1" applyFont="1" applyFill="1" applyBorder="1" applyAlignment="1">
      <alignment horizontal="center" readingOrder="2"/>
    </xf>
    <xf numFmtId="3" fontId="2" fillId="0" borderId="0" xfId="2" applyNumberFormat="1" applyFont="1" applyFill="1" applyAlignment="1">
      <alignment readingOrder="2"/>
    </xf>
    <xf numFmtId="1" fontId="2" fillId="3" borderId="4" xfId="1" applyNumberFormat="1" applyFont="1" applyFill="1" applyBorder="1" applyAlignment="1">
      <alignment horizontal="center" vertical="center" readingOrder="2"/>
    </xf>
    <xf numFmtId="165" fontId="2" fillId="0" borderId="0" xfId="1" applyNumberFormat="1" applyFont="1" applyFill="1" applyAlignment="1">
      <alignment horizontal="left" readingOrder="2"/>
    </xf>
    <xf numFmtId="165" fontId="4" fillId="0" borderId="0" xfId="1" applyNumberFormat="1" applyFont="1" applyFill="1" applyAlignment="1">
      <alignment readingOrder="2"/>
    </xf>
    <xf numFmtId="165" fontId="2" fillId="0" borderId="0" xfId="1" applyNumberFormat="1" applyFont="1" applyFill="1" applyBorder="1" applyAlignment="1">
      <alignment horizontal="center" vertical="center" readingOrder="2"/>
    </xf>
    <xf numFmtId="1" fontId="2" fillId="3" borderId="6" xfId="1" applyNumberFormat="1" applyFont="1" applyFill="1" applyBorder="1" applyAlignment="1">
      <alignment horizontal="center" vertical="center" readingOrder="2"/>
    </xf>
    <xf numFmtId="165" fontId="2" fillId="0" borderId="0" xfId="1" applyNumberFormat="1" applyFont="1" applyFill="1" applyBorder="1" applyAlignment="1">
      <alignment readingOrder="2"/>
    </xf>
    <xf numFmtId="165" fontId="5" fillId="0" borderId="0" xfId="1" applyNumberFormat="1" applyFont="1" applyFill="1" applyAlignment="1">
      <alignment readingOrder="2"/>
    </xf>
    <xf numFmtId="10" fontId="2" fillId="0" borderId="0" xfId="2" applyNumberFormat="1" applyFont="1" applyFill="1" applyAlignment="1">
      <alignment horizontal="left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2" fillId="0" borderId="0" xfId="0" applyFont="1" applyAlignment="1">
      <alignment readingOrder="2"/>
    </xf>
    <xf numFmtId="0" fontId="2" fillId="4" borderId="5" xfId="0" applyFont="1" applyFill="1" applyBorder="1" applyAlignment="1">
      <alignment horizontal="center" vertical="center" readingOrder="2"/>
    </xf>
    <xf numFmtId="0" fontId="3" fillId="0" borderId="0" xfId="0" applyFont="1" applyAlignment="1">
      <alignment horizontal="right" vertical="center"/>
    </xf>
    <xf numFmtId="165" fontId="2" fillId="3" borderId="4" xfId="1" applyNumberFormat="1" applyFont="1" applyFill="1" applyBorder="1" applyAlignment="1">
      <alignment vertical="center" readingOrder="2"/>
    </xf>
    <xf numFmtId="3" fontId="0" fillId="0" borderId="0" xfId="0" applyNumberFormat="1"/>
    <xf numFmtId="165" fontId="2" fillId="0" borderId="3" xfId="1" applyNumberFormat="1" applyFont="1" applyFill="1" applyBorder="1" applyAlignment="1">
      <alignment horizontal="right" readingOrder="2"/>
    </xf>
    <xf numFmtId="165" fontId="2" fillId="2" borderId="5" xfId="1" applyNumberFormat="1" applyFont="1" applyFill="1" applyBorder="1" applyAlignment="1">
      <alignment readingOrder="2"/>
    </xf>
    <xf numFmtId="165" fontId="2" fillId="0" borderId="0" xfId="1" applyNumberFormat="1" applyFont="1" applyAlignment="1">
      <alignment readingOrder="2"/>
    </xf>
    <xf numFmtId="165" fontId="2" fillId="0" borderId="0" xfId="0" applyNumberFormat="1" applyFont="1" applyAlignment="1">
      <alignment readingOrder="2"/>
    </xf>
    <xf numFmtId="1" fontId="2" fillId="0" borderId="0" xfId="0" applyNumberFormat="1" applyFont="1" applyAlignment="1">
      <alignment readingOrder="2"/>
    </xf>
    <xf numFmtId="3" fontId="10" fillId="0" borderId="3" xfId="1" applyNumberFormat="1" applyFont="1" applyFill="1" applyBorder="1" applyAlignment="1">
      <alignment horizontal="center" readingOrder="2"/>
    </xf>
    <xf numFmtId="166" fontId="10" fillId="0" borderId="2" xfId="1" applyNumberFormat="1" applyFont="1" applyFill="1" applyBorder="1" applyAlignment="1">
      <alignment readingOrder="2"/>
    </xf>
    <xf numFmtId="166" fontId="10" fillId="0" borderId="1" xfId="1" applyNumberFormat="1" applyFont="1" applyFill="1" applyBorder="1" applyAlignment="1">
      <alignment readingOrder="2"/>
    </xf>
    <xf numFmtId="165" fontId="10" fillId="0" borderId="9" xfId="1" applyNumberFormat="1" applyFont="1" applyFill="1" applyBorder="1" applyAlignment="1">
      <alignment horizontal="center" readingOrder="2"/>
    </xf>
    <xf numFmtId="165" fontId="10" fillId="0" borderId="0" xfId="1" applyNumberFormat="1" applyFont="1" applyFill="1" applyAlignment="1">
      <alignment readingOrder="2"/>
    </xf>
    <xf numFmtId="165" fontId="9" fillId="0" borderId="0" xfId="1" applyNumberFormat="1" applyFont="1" applyFill="1" applyAlignment="1">
      <alignment readingOrder="2"/>
    </xf>
    <xf numFmtId="1" fontId="9" fillId="0" borderId="5" xfId="0" applyNumberFormat="1" applyFont="1" applyBorder="1" applyAlignment="1">
      <alignment horizontal="center" readingOrder="2"/>
    </xf>
    <xf numFmtId="0" fontId="2" fillId="0" borderId="5" xfId="0" applyFont="1" applyBorder="1" applyAlignment="1">
      <alignment horizontal="center"/>
    </xf>
    <xf numFmtId="1" fontId="10" fillId="3" borderId="5" xfId="0" applyNumberFormat="1" applyFont="1" applyFill="1" applyBorder="1" applyAlignment="1">
      <alignment horizontal="center" vertical="center" readingOrder="2"/>
    </xf>
    <xf numFmtId="0" fontId="10" fillId="3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1" fontId="10" fillId="5" borderId="5" xfId="0" applyNumberFormat="1" applyFont="1" applyFill="1" applyBorder="1" applyAlignment="1">
      <alignment horizontal="center" vertical="center" readingOrder="2"/>
    </xf>
    <xf numFmtId="167" fontId="2" fillId="0" borderId="0" xfId="1" applyNumberFormat="1" applyFont="1" applyFill="1" applyAlignment="1">
      <alignment readingOrder="2"/>
    </xf>
    <xf numFmtId="168" fontId="2" fillId="0" borderId="0" xfId="1" applyNumberFormat="1" applyFont="1" applyFill="1" applyAlignment="1">
      <alignment readingOrder="2"/>
    </xf>
    <xf numFmtId="0" fontId="0" fillId="0" borderId="0" xfId="0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 readingOrder="2"/>
    </xf>
    <xf numFmtId="164" fontId="2" fillId="3" borderId="4" xfId="1" applyFont="1" applyFill="1" applyBorder="1" applyAlignment="1">
      <alignment horizontal="center" vertical="center" readingOrder="2"/>
    </xf>
    <xf numFmtId="165" fontId="10" fillId="0" borderId="0" xfId="1" applyNumberFormat="1" applyFont="1" applyFill="1" applyAlignment="1">
      <alignment horizontal="center" vertical="center" readingOrder="2"/>
    </xf>
    <xf numFmtId="169" fontId="8" fillId="0" borderId="7" xfId="1" applyNumberFormat="1" applyFont="1" applyFill="1" applyBorder="1" applyAlignment="1">
      <alignment horizontal="center" readingOrder="2"/>
    </xf>
    <xf numFmtId="9" fontId="8" fillId="0" borderId="3" xfId="2" applyFont="1" applyFill="1" applyBorder="1" applyAlignment="1">
      <alignment horizontal="center" vertical="center" readingOrder="2"/>
    </xf>
    <xf numFmtId="169" fontId="8" fillId="0" borderId="10" xfId="1" applyNumberFormat="1" applyFont="1" applyFill="1" applyBorder="1" applyAlignment="1">
      <alignment horizontal="center" readingOrder="2"/>
    </xf>
    <xf numFmtId="9" fontId="8" fillId="0" borderId="5" xfId="2" applyFont="1" applyFill="1" applyBorder="1" applyAlignment="1">
      <alignment horizontal="center" vertical="center" readingOrder="2"/>
    </xf>
    <xf numFmtId="3" fontId="10" fillId="2" borderId="5" xfId="1" applyNumberFormat="1" applyFont="1" applyFill="1" applyBorder="1" applyAlignment="1">
      <alignment horizontal="center" vertical="center" readingOrder="2"/>
    </xf>
    <xf numFmtId="165" fontId="2" fillId="3" borderId="5" xfId="1" applyNumberFormat="1" applyFont="1" applyFill="1" applyBorder="1" applyAlignment="1">
      <alignment vertical="center" readingOrder="2"/>
    </xf>
    <xf numFmtId="165" fontId="7" fillId="0" borderId="5" xfId="1" applyNumberFormat="1" applyFont="1" applyFill="1" applyBorder="1" applyAlignment="1">
      <alignment horizontal="right" readingOrder="2"/>
    </xf>
    <xf numFmtId="169" fontId="10" fillId="2" borderId="10" xfId="1" applyNumberFormat="1" applyFont="1" applyFill="1" applyBorder="1" applyAlignment="1">
      <alignment horizontal="center" readingOrder="2"/>
    </xf>
    <xf numFmtId="0" fontId="12" fillId="0" borderId="0" xfId="0" applyFont="1" applyAlignment="1">
      <alignment horizontal="center" vertical="center"/>
    </xf>
    <xf numFmtId="165" fontId="2" fillId="0" borderId="5" xfId="1" applyNumberFormat="1" applyFont="1" applyFill="1" applyBorder="1" applyAlignment="1">
      <alignment horizontal="right" vertical="center" readingOrder="2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165" fontId="3" fillId="0" borderId="5" xfId="1" applyNumberFormat="1" applyFont="1" applyFill="1" applyBorder="1" applyAlignment="1">
      <alignment horizontal="right" vertical="center" readingOrder="2"/>
    </xf>
    <xf numFmtId="4" fontId="11" fillId="0" borderId="5" xfId="0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70" fontId="10" fillId="0" borderId="0" xfId="1" applyNumberFormat="1" applyFont="1" applyFill="1" applyAlignment="1">
      <alignment vertical="center" readingOrder="2"/>
    </xf>
    <xf numFmtId="167" fontId="10" fillId="0" borderId="0" xfId="1" applyNumberFormat="1" applyFont="1" applyFill="1" applyAlignment="1">
      <alignment readingOrder="2"/>
    </xf>
    <xf numFmtId="170" fontId="10" fillId="0" borderId="0" xfId="1" applyNumberFormat="1" applyFont="1" applyFill="1" applyAlignment="1">
      <alignment readingOrder="2"/>
    </xf>
    <xf numFmtId="171" fontId="2" fillId="0" borderId="0" xfId="1" applyNumberFormat="1" applyFont="1" applyFill="1" applyAlignment="1">
      <alignment readingOrder="2"/>
    </xf>
    <xf numFmtId="9" fontId="10" fillId="0" borderId="1" xfId="1" applyNumberFormat="1" applyFont="1" applyFill="1" applyBorder="1" applyAlignment="1">
      <alignment readingOrder="2"/>
    </xf>
    <xf numFmtId="9" fontId="10" fillId="0" borderId="5" xfId="2" applyFont="1" applyFill="1" applyBorder="1" applyAlignment="1">
      <alignment horizontal="center" vertical="center" readingOrder="2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3" borderId="6" xfId="0" applyFont="1" applyFill="1" applyBorder="1" applyAlignment="1">
      <alignment horizontal="right" vertical="center"/>
    </xf>
    <xf numFmtId="3" fontId="10" fillId="0" borderId="0" xfId="0" applyNumberFormat="1" applyFont="1" applyAlignment="1">
      <alignment horizontal="center" vertical="center" readingOrder="2"/>
    </xf>
    <xf numFmtId="0" fontId="2" fillId="0" borderId="5" xfId="0" applyFont="1" applyBorder="1" applyAlignment="1">
      <alignment vertical="center"/>
    </xf>
    <xf numFmtId="169" fontId="10" fillId="0" borderId="5" xfId="0" applyNumberFormat="1" applyFont="1" applyBorder="1" applyAlignment="1">
      <alignment horizontal="center" vertical="center" readingOrder="2"/>
    </xf>
    <xf numFmtId="3" fontId="10" fillId="0" borderId="5" xfId="0" applyNumberFormat="1" applyFont="1" applyBorder="1" applyAlignment="1">
      <alignment horizontal="center" vertical="center" readingOrder="2"/>
    </xf>
    <xf numFmtId="0" fontId="2" fillId="3" borderId="5" xfId="0" applyFont="1" applyFill="1" applyBorder="1" applyAlignment="1">
      <alignment horizontal="center" vertical="center"/>
    </xf>
    <xf numFmtId="169" fontId="10" fillId="3" borderId="5" xfId="0" applyNumberFormat="1" applyFont="1" applyFill="1" applyBorder="1" applyAlignment="1">
      <alignment horizontal="center" vertical="center" readingOrder="2"/>
    </xf>
    <xf numFmtId="3" fontId="10" fillId="3" borderId="5" xfId="0" applyNumberFormat="1" applyFont="1" applyFill="1" applyBorder="1" applyAlignment="1">
      <alignment horizontal="center" vertical="center" readingOrder="2"/>
    </xf>
    <xf numFmtId="9" fontId="10" fillId="3" borderId="5" xfId="2" applyFont="1" applyFill="1" applyBorder="1" applyAlignment="1">
      <alignment horizontal="center" vertical="center" readingOrder="2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readingOrder="2"/>
    </xf>
    <xf numFmtId="3" fontId="2" fillId="3" borderId="5" xfId="0" applyNumberFormat="1" applyFont="1" applyFill="1" applyBorder="1" applyAlignment="1">
      <alignment horizontal="center" vertical="center" readingOrder="2"/>
    </xf>
    <xf numFmtId="3" fontId="10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165" fontId="2" fillId="0" borderId="12" xfId="1" applyNumberFormat="1" applyFont="1" applyFill="1" applyBorder="1" applyAlignment="1">
      <alignment horizontal="center" readingOrder="2"/>
    </xf>
    <xf numFmtId="0" fontId="2" fillId="0" borderId="5" xfId="0" applyFont="1" applyBorder="1" applyAlignment="1">
      <alignment horizontal="right"/>
    </xf>
    <xf numFmtId="1" fontId="2" fillId="6" borderId="4" xfId="1" applyNumberFormat="1" applyFont="1" applyFill="1" applyBorder="1" applyAlignment="1">
      <alignment horizontal="center" vertical="center" wrapText="1" readingOrder="2"/>
    </xf>
  </cellXfs>
  <cellStyles count="6">
    <cellStyle name="Comma" xfId="1" builtinId="3"/>
    <cellStyle name="Comma 2" xfId="3" xr:uid="{00000000-0005-0000-0000-000001000000}"/>
    <cellStyle name="Comma 3" xfId="5" xr:uid="{00000000-0005-0000-0000-000002000000}"/>
    <cellStyle name="Normal" xfId="0" builtinId="0"/>
    <cellStyle name="Percent" xfId="2" builtinId="5"/>
    <cellStyle name="Percent 2" xfId="4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94ACA-54BB-49AB-A3C1-4D8691BE08DE}">
  <dimension ref="B3:B4"/>
  <sheetViews>
    <sheetView rightToLeft="1" zoomScale="130" zoomScaleNormal="130" workbookViewId="0">
      <selection activeCell="B7" sqref="B7"/>
    </sheetView>
  </sheetViews>
  <sheetFormatPr defaultRowHeight="13.2" x14ac:dyDescent="0.25"/>
  <cols>
    <col min="2" max="2" width="65.6640625" bestFit="1" customWidth="1"/>
  </cols>
  <sheetData>
    <row r="3" spans="2:2" ht="18" x14ac:dyDescent="0.6">
      <c r="B3" s="93" t="s">
        <v>68</v>
      </c>
    </row>
    <row r="4" spans="2:2" ht="18" x14ac:dyDescent="0.6">
      <c r="B4" s="93" t="s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7DAE2-72AA-41B9-9893-E85357BB3DE1}">
  <sheetPr>
    <tabColor rgb="FFFF0000"/>
  </sheetPr>
  <dimension ref="A2:I20"/>
  <sheetViews>
    <sheetView rightToLeft="1" topLeftCell="A2" zoomScale="130" zoomScaleNormal="130" workbookViewId="0">
      <selection activeCell="C16" sqref="C16"/>
    </sheetView>
  </sheetViews>
  <sheetFormatPr defaultRowHeight="13.2" x14ac:dyDescent="0.25"/>
  <cols>
    <col min="1" max="1" width="4.44140625" style="45" bestFit="1" customWidth="1"/>
    <col min="2" max="2" width="35.5546875" style="45" bestFit="1" customWidth="1"/>
    <col min="3" max="3" width="10.109375" style="65" bestFit="1" customWidth="1"/>
    <col min="4" max="4" width="8.88671875" style="45"/>
    <col min="5" max="8" width="8.88671875" style="65"/>
    <col min="9" max="9" width="9.109375" style="65" bestFit="1" customWidth="1"/>
    <col min="10" max="16384" width="8.88671875" style="65"/>
  </cols>
  <sheetData>
    <row r="2" spans="1:9" x14ac:dyDescent="0.25">
      <c r="B2" s="57"/>
      <c r="C2" s="57" t="s">
        <v>28</v>
      </c>
    </row>
    <row r="3" spans="1:9" ht="21" x14ac:dyDescent="0.25">
      <c r="A3" s="64" t="s">
        <v>43</v>
      </c>
      <c r="B3" s="62" t="s">
        <v>42</v>
      </c>
      <c r="C3" s="64" t="s">
        <v>44</v>
      </c>
      <c r="D3" s="60"/>
      <c r="I3" s="67"/>
    </row>
    <row r="4" spans="1:9" ht="18" x14ac:dyDescent="0.25">
      <c r="A4" s="60">
        <v>1</v>
      </c>
      <c r="B4" s="58" t="s">
        <v>29</v>
      </c>
      <c r="C4" s="59">
        <v>6000</v>
      </c>
      <c r="D4" s="60">
        <v>0</v>
      </c>
    </row>
    <row r="5" spans="1:9" ht="18" x14ac:dyDescent="0.25">
      <c r="A5" s="60">
        <v>2</v>
      </c>
      <c r="B5" s="58" t="s">
        <v>30</v>
      </c>
      <c r="C5" s="59">
        <v>360</v>
      </c>
      <c r="D5" s="61">
        <v>0.08</v>
      </c>
      <c r="I5" s="66"/>
    </row>
    <row r="6" spans="1:9" ht="18" x14ac:dyDescent="0.25">
      <c r="A6" s="60">
        <v>3</v>
      </c>
      <c r="B6" s="58" t="s">
        <v>31</v>
      </c>
      <c r="C6" s="59">
        <v>235</v>
      </c>
      <c r="D6" s="60">
        <v>8</v>
      </c>
      <c r="I6" s="68"/>
    </row>
    <row r="7" spans="1:9" ht="18" x14ac:dyDescent="0.25">
      <c r="A7" s="60">
        <v>4</v>
      </c>
      <c r="B7" s="58" t="s">
        <v>32</v>
      </c>
      <c r="C7" s="59">
        <v>10000</v>
      </c>
      <c r="D7" s="60">
        <v>10</v>
      </c>
      <c r="I7" s="68"/>
    </row>
    <row r="8" spans="1:9" ht="18" x14ac:dyDescent="0.25">
      <c r="A8" s="60">
        <v>5</v>
      </c>
      <c r="B8" s="58" t="s">
        <v>33</v>
      </c>
      <c r="C8" s="59">
        <v>7200</v>
      </c>
      <c r="D8" s="61">
        <v>0.35</v>
      </c>
      <c r="I8" s="67"/>
    </row>
    <row r="9" spans="1:9" ht="18" x14ac:dyDescent="0.25">
      <c r="A9" s="60">
        <v>6</v>
      </c>
      <c r="B9" s="58" t="s">
        <v>34</v>
      </c>
      <c r="C9" s="59">
        <v>8500</v>
      </c>
      <c r="D9" s="61">
        <v>0.25</v>
      </c>
      <c r="I9" s="66"/>
    </row>
    <row r="10" spans="1:9" ht="18" x14ac:dyDescent="0.25">
      <c r="A10" s="60">
        <v>7</v>
      </c>
      <c r="B10" s="58" t="s">
        <v>35</v>
      </c>
      <c r="C10" s="59">
        <v>750</v>
      </c>
      <c r="D10" s="61">
        <v>0.25</v>
      </c>
      <c r="I10" s="67"/>
    </row>
    <row r="11" spans="1:9" ht="18" x14ac:dyDescent="0.25">
      <c r="A11" s="60">
        <v>8</v>
      </c>
      <c r="B11" s="58" t="s">
        <v>36</v>
      </c>
      <c r="C11" s="59">
        <v>33414</v>
      </c>
      <c r="D11" s="61">
        <v>0.1</v>
      </c>
      <c r="I11" s="67"/>
    </row>
    <row r="12" spans="1:9" ht="18" x14ac:dyDescent="0.25">
      <c r="A12" s="60">
        <v>9</v>
      </c>
      <c r="B12" s="58" t="s">
        <v>37</v>
      </c>
      <c r="C12" s="59">
        <v>7650</v>
      </c>
      <c r="D12" s="61">
        <v>0.25</v>
      </c>
      <c r="I12" s="68"/>
    </row>
    <row r="13" spans="1:9" ht="18" x14ac:dyDescent="0.25">
      <c r="A13" s="60">
        <v>10</v>
      </c>
      <c r="B13" s="58" t="s">
        <v>38</v>
      </c>
      <c r="C13" s="59">
        <v>450</v>
      </c>
      <c r="D13" s="61">
        <v>0.25</v>
      </c>
      <c r="I13" s="67"/>
    </row>
    <row r="14" spans="1:9" ht="18" x14ac:dyDescent="0.25">
      <c r="A14" s="60">
        <v>11</v>
      </c>
      <c r="B14" s="58" t="s">
        <v>40</v>
      </c>
      <c r="C14" s="59">
        <v>3000</v>
      </c>
      <c r="D14" s="60">
        <v>5</v>
      </c>
      <c r="I14" s="67"/>
    </row>
    <row r="15" spans="1:9" ht="18" x14ac:dyDescent="0.25">
      <c r="A15" s="60">
        <v>12</v>
      </c>
      <c r="B15" s="58" t="s">
        <v>41</v>
      </c>
      <c r="C15" s="59">
        <v>9700</v>
      </c>
      <c r="D15" s="60">
        <v>5</v>
      </c>
      <c r="I15" s="68"/>
    </row>
    <row r="16" spans="1:9" ht="21" x14ac:dyDescent="0.25">
      <c r="A16" s="60"/>
      <c r="B16" s="62" t="s">
        <v>39</v>
      </c>
      <c r="C16" s="63">
        <f>SUM(C4:C15)</f>
        <v>87259</v>
      </c>
      <c r="D16" s="60"/>
    </row>
    <row r="20" spans="3:3" x14ac:dyDescent="0.25">
      <c r="C20" s="6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M13"/>
  <sheetViews>
    <sheetView showGridLines="0" showZeros="0" rightToLeft="1" tabSelected="1" topLeftCell="B1" zoomScale="130" zoomScaleNormal="130" zoomScaleSheetLayoutView="100" workbookViewId="0">
      <selection activeCell="B5" sqref="B5"/>
    </sheetView>
  </sheetViews>
  <sheetFormatPr defaultColWidth="9.109375" defaultRowHeight="18" x14ac:dyDescent="0.6"/>
  <cols>
    <col min="1" max="1" width="4.88671875" style="1" customWidth="1"/>
    <col min="2" max="2" width="26.88671875" style="1" bestFit="1" customWidth="1"/>
    <col min="3" max="3" width="17.44140625" style="1" customWidth="1"/>
    <col min="4" max="5" width="12.33203125" style="1" customWidth="1"/>
    <col min="6" max="6" width="14.88671875" style="1" bestFit="1" customWidth="1"/>
    <col min="7" max="8" width="12.33203125" style="1" customWidth="1"/>
    <col min="9" max="9" width="14.6640625" style="1" customWidth="1"/>
    <col min="10" max="10" width="5.6640625" style="1" customWidth="1"/>
    <col min="11" max="11" width="25.6640625" style="1" customWidth="1"/>
    <col min="12" max="12" width="9.109375" style="1"/>
    <col min="13" max="17" width="14.6640625" style="1" customWidth="1"/>
    <col min="18" max="18" width="5.6640625" style="1" customWidth="1"/>
    <col min="19" max="19" width="41.88671875" style="1" bestFit="1" customWidth="1"/>
    <col min="20" max="20" width="14.6640625" style="1" customWidth="1"/>
    <col min="21" max="21" width="50.6640625" style="1" customWidth="1"/>
    <col min="22" max="22" width="14.6640625" style="1" customWidth="1"/>
    <col min="23" max="23" width="5.6640625" style="1" customWidth="1"/>
    <col min="24" max="24" width="32.6640625" style="1" customWidth="1"/>
    <col min="25" max="26" width="12.6640625" style="1" customWidth="1"/>
    <col min="27" max="27" width="14.6640625" style="1" customWidth="1"/>
    <col min="28" max="47" width="11.6640625" style="1" customWidth="1"/>
    <col min="48" max="48" width="15.33203125" style="1" customWidth="1"/>
    <col min="49" max="49" width="6.6640625" style="1" customWidth="1"/>
    <col min="50" max="50" width="35.88671875" style="1" customWidth="1"/>
    <col min="51" max="70" width="9.6640625" style="1" customWidth="1"/>
    <col min="71" max="72" width="9.109375" style="1"/>
    <col min="73" max="73" width="12.88671875" style="1" bestFit="1" customWidth="1"/>
    <col min="74" max="74" width="13.88671875" style="1" customWidth="1"/>
    <col min="75" max="75" width="10" style="1" customWidth="1"/>
    <col min="76" max="76" width="14.5546875" style="1" customWidth="1"/>
    <col min="77" max="16384" width="9.109375" style="1"/>
  </cols>
  <sheetData>
    <row r="1" spans="1:13" ht="24" customHeight="1" x14ac:dyDescent="0.6">
      <c r="A1" s="5"/>
      <c r="D1" s="25"/>
      <c r="I1" s="9"/>
      <c r="J1" s="9"/>
      <c r="K1" s="9"/>
      <c r="L1" s="9"/>
    </row>
    <row r="2" spans="1:13" ht="24" customHeight="1" x14ac:dyDescent="0.6">
      <c r="A2" s="5"/>
      <c r="B2" s="2" t="s">
        <v>24</v>
      </c>
      <c r="C2" s="4" t="s">
        <v>25</v>
      </c>
      <c r="D2" s="32">
        <v>5</v>
      </c>
      <c r="I2" s="9"/>
      <c r="J2" s="9"/>
      <c r="K2" s="9"/>
      <c r="L2" s="9"/>
    </row>
    <row r="3" spans="1:13" ht="24" customHeight="1" x14ac:dyDescent="0.6">
      <c r="A3" s="5"/>
      <c r="B3" s="3" t="s">
        <v>67</v>
      </c>
      <c r="C3" s="16"/>
      <c r="D3" s="73">
        <v>0.18</v>
      </c>
      <c r="I3" s="9"/>
      <c r="J3" s="9"/>
      <c r="K3" s="9"/>
      <c r="L3" s="9"/>
    </row>
    <row r="4" spans="1:13" ht="24" customHeight="1" x14ac:dyDescent="0.6">
      <c r="A4" s="5"/>
      <c r="B4" s="3" t="s">
        <v>71</v>
      </c>
      <c r="C4" s="16"/>
      <c r="D4" s="73">
        <v>0.25</v>
      </c>
      <c r="I4" s="9"/>
      <c r="J4" s="9"/>
      <c r="K4" s="9"/>
      <c r="L4" s="9"/>
    </row>
    <row r="5" spans="1:13" ht="24" customHeight="1" x14ac:dyDescent="0.6">
      <c r="B5" s="3" t="s">
        <v>45</v>
      </c>
      <c r="C5" s="16" t="s">
        <v>15</v>
      </c>
      <c r="D5" s="33">
        <v>68000</v>
      </c>
      <c r="E5" s="18"/>
      <c r="F5" s="5"/>
    </row>
    <row r="6" spans="1:13" ht="24" customHeight="1" x14ac:dyDescent="0.6">
      <c r="B6" s="3" t="s">
        <v>46</v>
      </c>
      <c r="C6" s="16" t="s">
        <v>15</v>
      </c>
      <c r="D6" s="33">
        <v>4093</v>
      </c>
      <c r="E6" s="18"/>
      <c r="F6" s="5"/>
    </row>
    <row r="7" spans="1:13" ht="24" customHeight="1" x14ac:dyDescent="0.6">
      <c r="A7" s="5"/>
      <c r="B7" s="6" t="s">
        <v>16</v>
      </c>
      <c r="C7" s="7" t="s">
        <v>47</v>
      </c>
      <c r="D7" s="34">
        <v>24660</v>
      </c>
      <c r="E7" s="44"/>
      <c r="G7" s="5"/>
      <c r="H7" s="5"/>
      <c r="I7" s="9"/>
      <c r="J7" s="9"/>
      <c r="K7" s="9"/>
      <c r="L7" s="9"/>
    </row>
    <row r="8" spans="1:13" ht="24" customHeight="1" x14ac:dyDescent="0.6">
      <c r="A8" s="5"/>
      <c r="B8" s="5" t="s">
        <v>14</v>
      </c>
      <c r="D8" s="8"/>
      <c r="E8" s="8"/>
      <c r="F8" s="8"/>
      <c r="G8" s="8"/>
      <c r="H8" s="8"/>
      <c r="I8" s="9"/>
      <c r="J8" s="9"/>
      <c r="K8" s="9"/>
      <c r="L8" s="9"/>
    </row>
    <row r="9" spans="1:13" ht="33.6" customHeight="1" x14ac:dyDescent="0.6">
      <c r="A9" s="5"/>
      <c r="B9" s="24" t="s">
        <v>2</v>
      </c>
      <c r="C9" s="94" t="s">
        <v>70</v>
      </c>
      <c r="D9" s="11" t="s">
        <v>66</v>
      </c>
      <c r="E9" s="9"/>
      <c r="F9" s="9"/>
      <c r="G9" s="9"/>
      <c r="H9" s="9"/>
    </row>
    <row r="10" spans="1:13" ht="24" customHeight="1" x14ac:dyDescent="0.6">
      <c r="B10" s="26" t="s">
        <v>48</v>
      </c>
      <c r="C10" s="31">
        <v>0</v>
      </c>
      <c r="D10" s="31">
        <v>68000</v>
      </c>
      <c r="E10" s="9"/>
      <c r="F10" s="9"/>
      <c r="G10" s="9"/>
      <c r="H10" s="9"/>
      <c r="M10" s="12"/>
    </row>
    <row r="11" spans="1:13" x14ac:dyDescent="0.6">
      <c r="B11" s="26" t="s">
        <v>49</v>
      </c>
      <c r="C11" s="31">
        <v>0</v>
      </c>
      <c r="D11" s="31">
        <v>4093</v>
      </c>
    </row>
    <row r="13" spans="1:13" x14ac:dyDescent="0.6">
      <c r="E13" s="43"/>
    </row>
  </sheetData>
  <printOptions horizontalCentered="1" verticalCentered="1" gridLinesSet="0"/>
  <pageMargins left="0" right="0" top="0.55118110236220474" bottom="0" header="0.39370078740157483" footer="0"/>
  <pageSetup paperSize="9" scale="11" orientation="landscape" horizontalDpi="300" verticalDpi="300" r:id="rId1"/>
  <headerFooter alignWithMargins="0">
    <oddHeader>&amp;C&amp;"Nazanin,Bold"&amp;14گزارش توجيهي اقتصادي، فني و مالي احداث مجتمع پتروشيمي توليد پلي پروپيلن از گاز طبيعي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rgb="FFFF0000"/>
    <pageSetUpPr fitToPage="1"/>
  </sheetPr>
  <dimension ref="A1:U18"/>
  <sheetViews>
    <sheetView showGridLines="0" showZeros="0" rightToLeft="1" topLeftCell="B7" zoomScale="115" zoomScaleNormal="115" zoomScaleSheetLayoutView="100" workbookViewId="0">
      <selection activeCell="F18" sqref="F18"/>
    </sheetView>
  </sheetViews>
  <sheetFormatPr defaultColWidth="9.109375" defaultRowHeight="18" x14ac:dyDescent="0.6"/>
  <cols>
    <col min="1" max="1" width="9.6640625" style="1" customWidth="1"/>
    <col min="2" max="2" width="22" style="1" bestFit="1" customWidth="1"/>
    <col min="3" max="3" width="13.77734375" style="1" bestFit="1" customWidth="1"/>
    <col min="4" max="4" width="11" style="46" bestFit="1" customWidth="1"/>
    <col min="5" max="5" width="6.5546875" style="46" bestFit="1" customWidth="1"/>
    <col min="6" max="6" width="20.6640625" style="1" customWidth="1"/>
    <col min="7" max="7" width="22.5546875" style="1" bestFit="1" customWidth="1"/>
    <col min="8" max="8" width="12.77734375" style="1" bestFit="1" customWidth="1"/>
    <col min="9" max="9" width="11" style="1" bestFit="1" customWidth="1"/>
    <col min="10" max="10" width="6.5546875" style="1" bestFit="1" customWidth="1"/>
    <col min="11" max="11" width="15.109375" style="1" customWidth="1"/>
    <col min="12" max="16" width="14.6640625" style="1" customWidth="1"/>
    <col min="17" max="17" width="5.6640625" style="1" customWidth="1"/>
    <col min="18" max="18" width="41.88671875" style="1" bestFit="1" customWidth="1"/>
    <col min="19" max="19" width="14.6640625" style="1" customWidth="1"/>
    <col min="20" max="20" width="50.6640625" style="1" customWidth="1"/>
    <col min="21" max="21" width="14.6640625" style="1" customWidth="1"/>
    <col min="22" max="22" width="5.6640625" style="1" customWidth="1"/>
    <col min="23" max="23" width="32.6640625" style="1" customWidth="1"/>
    <col min="24" max="25" width="12.6640625" style="1" customWidth="1"/>
    <col min="26" max="26" width="14.6640625" style="1" customWidth="1"/>
    <col min="27" max="46" width="11.6640625" style="1" customWidth="1"/>
    <col min="47" max="47" width="15.33203125" style="1" customWidth="1"/>
    <col min="48" max="48" width="6.6640625" style="1" customWidth="1"/>
    <col min="49" max="49" width="35.88671875" style="1" customWidth="1"/>
    <col min="50" max="69" width="9.6640625" style="1" customWidth="1"/>
    <col min="70" max="71" width="9.109375" style="1"/>
    <col min="72" max="72" width="12.88671875" style="1" bestFit="1" customWidth="1"/>
    <col min="73" max="73" width="13.88671875" style="1" customWidth="1"/>
    <col min="74" max="74" width="10" style="1" customWidth="1"/>
    <col min="75" max="75" width="14.5546875" style="1" customWidth="1"/>
    <col min="76" max="16384" width="9.109375" style="1"/>
  </cols>
  <sheetData>
    <row r="1" spans="1:21" x14ac:dyDescent="0.6">
      <c r="B1" s="5"/>
      <c r="C1" s="8"/>
      <c r="G1" s="9"/>
      <c r="H1" s="9"/>
      <c r="I1" s="9"/>
      <c r="J1" s="9"/>
      <c r="K1" s="9"/>
    </row>
    <row r="2" spans="1:21" x14ac:dyDescent="0.6">
      <c r="B2" s="5"/>
      <c r="C2" s="10"/>
      <c r="G2" s="9"/>
      <c r="H2" s="9"/>
      <c r="I2" s="9"/>
      <c r="J2" s="9"/>
      <c r="K2" s="9"/>
    </row>
    <row r="3" spans="1:21" x14ac:dyDescent="0.6">
      <c r="B3" s="92" t="s">
        <v>50</v>
      </c>
      <c r="C3" s="92"/>
      <c r="D3" s="92"/>
      <c r="E3" s="92"/>
      <c r="G3" s="92" t="s">
        <v>59</v>
      </c>
      <c r="H3" s="92"/>
      <c r="I3" s="92"/>
      <c r="J3" s="92"/>
      <c r="K3" s="9"/>
    </row>
    <row r="4" spans="1:21" ht="21" customHeight="1" x14ac:dyDescent="0.6">
      <c r="B4" s="54" t="s">
        <v>2</v>
      </c>
      <c r="C4" s="15" t="s">
        <v>21</v>
      </c>
      <c r="D4" s="47" t="s">
        <v>20</v>
      </c>
      <c r="E4" s="47" t="s">
        <v>26</v>
      </c>
      <c r="G4" s="54" t="s">
        <v>2</v>
      </c>
      <c r="H4" s="15" t="s">
        <v>21</v>
      </c>
      <c r="I4" s="47" t="s">
        <v>20</v>
      </c>
      <c r="J4" s="47" t="s">
        <v>26</v>
      </c>
      <c r="K4" s="9"/>
      <c r="P4" s="12"/>
    </row>
    <row r="5" spans="1:21" ht="21" customHeight="1" x14ac:dyDescent="0.6">
      <c r="A5" s="13"/>
      <c r="B5" s="55" t="s">
        <v>51</v>
      </c>
      <c r="C5" s="49">
        <v>1674.75</v>
      </c>
      <c r="D5" s="50">
        <v>0.4</v>
      </c>
      <c r="E5" s="50">
        <f>1-D5</f>
        <v>0.6</v>
      </c>
      <c r="F5" s="35"/>
      <c r="G5" s="55" t="s">
        <v>60</v>
      </c>
      <c r="H5" s="49">
        <v>128</v>
      </c>
      <c r="I5" s="50">
        <v>0.9</v>
      </c>
      <c r="J5" s="50">
        <f>1-I5</f>
        <v>9.9999999999999978E-2</v>
      </c>
      <c r="P5" s="14"/>
    </row>
    <row r="6" spans="1:21" ht="21" customHeight="1" x14ac:dyDescent="0.6">
      <c r="A6" s="13"/>
      <c r="B6" s="55" t="s">
        <v>61</v>
      </c>
      <c r="C6" s="51">
        <v>1986.2249999999999</v>
      </c>
      <c r="D6" s="52">
        <v>0.3</v>
      </c>
      <c r="E6" s="52">
        <f t="shared" ref="E6:E13" si="0">1-D6</f>
        <v>0.7</v>
      </c>
      <c r="F6" s="35"/>
      <c r="G6" s="55" t="s">
        <v>61</v>
      </c>
      <c r="H6" s="51">
        <v>1017</v>
      </c>
      <c r="I6" s="52">
        <v>0.3</v>
      </c>
      <c r="J6" s="52">
        <f t="shared" ref="J6:J12" si="1">1-I6</f>
        <v>0.7</v>
      </c>
      <c r="P6" s="14"/>
    </row>
    <row r="7" spans="1:21" ht="21" customHeight="1" x14ac:dyDescent="0.6">
      <c r="A7" s="13"/>
      <c r="B7" s="55" t="s">
        <v>52</v>
      </c>
      <c r="C7" s="51">
        <v>36.5</v>
      </c>
      <c r="D7" s="52">
        <v>0.9</v>
      </c>
      <c r="E7" s="52">
        <f t="shared" si="0"/>
        <v>9.9999999999999978E-2</v>
      </c>
      <c r="F7" s="35"/>
      <c r="G7" s="55" t="s">
        <v>51</v>
      </c>
      <c r="H7" s="51">
        <v>3765.7</v>
      </c>
      <c r="I7" s="52">
        <v>0.6</v>
      </c>
      <c r="J7" s="52">
        <f t="shared" si="1"/>
        <v>0.4</v>
      </c>
      <c r="P7" s="9"/>
    </row>
    <row r="8" spans="1:21" ht="21" customHeight="1" x14ac:dyDescent="0.6">
      <c r="A8" s="13"/>
      <c r="B8" s="55" t="s">
        <v>53</v>
      </c>
      <c r="C8" s="51">
        <v>2914.2860000000001</v>
      </c>
      <c r="D8" s="52">
        <v>0</v>
      </c>
      <c r="E8" s="52">
        <f t="shared" si="0"/>
        <v>1</v>
      </c>
      <c r="F8" s="69"/>
      <c r="G8" s="55" t="s">
        <v>62</v>
      </c>
      <c r="H8" s="51">
        <v>6716.8530000000001</v>
      </c>
      <c r="I8" s="52">
        <v>0</v>
      </c>
      <c r="J8" s="52">
        <f t="shared" si="1"/>
        <v>1</v>
      </c>
      <c r="P8" s="9"/>
      <c r="U8" s="9"/>
    </row>
    <row r="9" spans="1:21" ht="21" customHeight="1" x14ac:dyDescent="0.6">
      <c r="A9" s="13"/>
      <c r="B9" s="55" t="s">
        <v>54</v>
      </c>
      <c r="C9" s="51">
        <v>2692.3739999999998</v>
      </c>
      <c r="D9" s="52">
        <v>0.7</v>
      </c>
      <c r="E9" s="52">
        <f t="shared" si="0"/>
        <v>0.30000000000000004</v>
      </c>
      <c r="F9" s="69"/>
      <c r="G9" s="55" t="s">
        <v>63</v>
      </c>
      <c r="H9" s="51">
        <v>2161.7199999999998</v>
      </c>
      <c r="I9" s="52">
        <v>0.1</v>
      </c>
      <c r="J9" s="52">
        <f t="shared" si="1"/>
        <v>0.9</v>
      </c>
      <c r="P9" s="9"/>
      <c r="U9" s="9"/>
    </row>
    <row r="10" spans="1:21" ht="21" customHeight="1" x14ac:dyDescent="0.6">
      <c r="A10" s="13"/>
      <c r="B10" s="55" t="s">
        <v>55</v>
      </c>
      <c r="C10" s="51">
        <v>504</v>
      </c>
      <c r="D10" s="52">
        <v>0.8</v>
      </c>
      <c r="E10" s="52">
        <f t="shared" si="0"/>
        <v>0.19999999999999996</v>
      </c>
      <c r="F10" s="70"/>
      <c r="G10" s="55" t="s">
        <v>54</v>
      </c>
      <c r="H10" s="51">
        <v>7306.2610000000004</v>
      </c>
      <c r="I10" s="52">
        <v>0.8</v>
      </c>
      <c r="J10" s="52">
        <f t="shared" si="1"/>
        <v>0.19999999999999996</v>
      </c>
      <c r="P10" s="9"/>
      <c r="U10" s="9"/>
    </row>
    <row r="11" spans="1:21" ht="21" customHeight="1" x14ac:dyDescent="0.6">
      <c r="A11" s="13"/>
      <c r="B11" s="55" t="s">
        <v>56</v>
      </c>
      <c r="C11" s="51">
        <v>857.61599999999999</v>
      </c>
      <c r="D11" s="52">
        <v>1</v>
      </c>
      <c r="E11" s="52">
        <f t="shared" si="0"/>
        <v>0</v>
      </c>
      <c r="F11" s="35"/>
      <c r="G11" s="55" t="s">
        <v>55</v>
      </c>
      <c r="H11" s="51">
        <v>1800</v>
      </c>
      <c r="I11" s="52">
        <v>0.8</v>
      </c>
      <c r="J11" s="52">
        <f t="shared" si="1"/>
        <v>0.19999999999999996</v>
      </c>
      <c r="P11" s="9"/>
      <c r="U11" s="9"/>
    </row>
    <row r="12" spans="1:21" ht="21" customHeight="1" x14ac:dyDescent="0.6">
      <c r="A12" s="13"/>
      <c r="B12" s="55" t="s">
        <v>57</v>
      </c>
      <c r="C12" s="51">
        <v>180</v>
      </c>
      <c r="D12" s="52">
        <v>0.5</v>
      </c>
      <c r="E12" s="52">
        <f t="shared" si="0"/>
        <v>0.5</v>
      </c>
      <c r="F12" s="35"/>
      <c r="G12" s="55" t="s">
        <v>58</v>
      </c>
      <c r="H12" s="51">
        <v>3434.33</v>
      </c>
      <c r="I12" s="52">
        <v>0.2</v>
      </c>
      <c r="J12" s="52">
        <f t="shared" si="1"/>
        <v>0.8</v>
      </c>
      <c r="P12" s="9"/>
      <c r="U12" s="9"/>
    </row>
    <row r="13" spans="1:21" ht="21" customHeight="1" x14ac:dyDescent="0.6">
      <c r="A13" s="13"/>
      <c r="B13" s="55" t="s">
        <v>58</v>
      </c>
      <c r="C13" s="51">
        <v>998.80899999999997</v>
      </c>
      <c r="D13" s="52">
        <v>0.2</v>
      </c>
      <c r="E13" s="52">
        <f t="shared" si="0"/>
        <v>0.8</v>
      </c>
      <c r="F13" s="35"/>
      <c r="G13" s="27" t="s">
        <v>64</v>
      </c>
      <c r="H13" s="56">
        <f>SUM(H5:H12)</f>
        <v>26329.864000000001</v>
      </c>
      <c r="I13" s="53"/>
      <c r="J13" s="53"/>
      <c r="M13" s="9"/>
      <c r="N13" s="9"/>
      <c r="O13" s="9"/>
      <c r="P13" s="9"/>
      <c r="U13" s="16"/>
    </row>
    <row r="14" spans="1:21" ht="21" customHeight="1" x14ac:dyDescent="0.6">
      <c r="A14" s="17" t="s">
        <v>10</v>
      </c>
      <c r="B14" s="27" t="s">
        <v>65</v>
      </c>
      <c r="C14" s="56">
        <f>SUM(C5:C13)</f>
        <v>11844.56</v>
      </c>
      <c r="D14" s="53"/>
      <c r="E14" s="53"/>
      <c r="F14" s="36"/>
      <c r="G14" s="35"/>
      <c r="M14" s="9"/>
      <c r="N14" s="9"/>
      <c r="O14" s="9"/>
      <c r="P14" s="9"/>
      <c r="U14" s="16"/>
    </row>
    <row r="15" spans="1:21" x14ac:dyDescent="0.6">
      <c r="C15" s="71"/>
      <c r="D15" s="48"/>
      <c r="E15" s="48"/>
      <c r="F15" s="35"/>
      <c r="G15" s="69"/>
    </row>
    <row r="16" spans="1:21" x14ac:dyDescent="0.6">
      <c r="C16" s="44"/>
      <c r="F16" s="44"/>
      <c r="G16" s="69"/>
    </row>
    <row r="17" spans="3:7" x14ac:dyDescent="0.6">
      <c r="C17" s="72"/>
      <c r="F17" s="1">
        <f>C14+H13</f>
        <v>38174.423999999999</v>
      </c>
      <c r="G17" s="69"/>
    </row>
    <row r="18" spans="3:7" x14ac:dyDescent="0.6">
      <c r="F18" s="44">
        <f>F17/4</f>
        <v>9543.6059999999998</v>
      </c>
      <c r="G18" s="69"/>
    </row>
  </sheetData>
  <mergeCells count="2">
    <mergeCell ref="B3:E3"/>
    <mergeCell ref="G3:J3"/>
  </mergeCells>
  <phoneticPr fontId="0" type="noConversion"/>
  <printOptions horizontalCentered="1" verticalCentered="1" gridLinesSet="0"/>
  <pageMargins left="0" right="0" top="0.55118110236220474" bottom="0" header="0.39370078740157483" footer="0"/>
  <pageSetup paperSize="9" scale="11" orientation="landscape" horizontalDpi="300" verticalDpi="300" r:id="rId1"/>
  <headerFooter alignWithMargins="0">
    <oddHeader>&amp;C&amp;"Nazanin,Bold"&amp;14گزارش توجيهي اقتصادي، فني و مالي احداث مجتمع پتروشيمي توليد پلي پروپيلن از گاز طبيعي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D12"/>
  <sheetViews>
    <sheetView showGridLines="0" showZeros="0" rightToLeft="1" zoomScale="130" zoomScaleNormal="130" workbookViewId="0">
      <selection activeCell="B7" sqref="B7"/>
    </sheetView>
  </sheetViews>
  <sheetFormatPr defaultColWidth="9.109375" defaultRowHeight="18" x14ac:dyDescent="0.6"/>
  <cols>
    <col min="1" max="1" width="9.109375" style="21"/>
    <col min="2" max="2" width="35.88671875" style="21" bestFit="1" customWidth="1"/>
    <col min="3" max="3" width="11.33203125" style="21" customWidth="1"/>
    <col min="4" max="4" width="14.33203125" style="21" bestFit="1" customWidth="1"/>
    <col min="5" max="16384" width="9.109375" style="21"/>
  </cols>
  <sheetData>
    <row r="1" spans="2:4" ht="21" x14ac:dyDescent="0.75">
      <c r="B1" s="19"/>
      <c r="C1" s="20"/>
    </row>
    <row r="2" spans="2:4" ht="42" customHeight="1" x14ac:dyDescent="0.6">
      <c r="B2" s="22" t="s">
        <v>2</v>
      </c>
      <c r="C2" s="22" t="s">
        <v>8</v>
      </c>
    </row>
    <row r="3" spans="2:4" ht="23.25" customHeight="1" x14ac:dyDescent="0.6">
      <c r="B3" s="38" t="s">
        <v>12</v>
      </c>
      <c r="C3" s="37" t="s">
        <v>27</v>
      </c>
    </row>
    <row r="4" spans="2:4" ht="23.25" customHeight="1" x14ac:dyDescent="0.6">
      <c r="B4" s="38" t="s">
        <v>22</v>
      </c>
      <c r="C4" s="37" t="s">
        <v>27</v>
      </c>
      <c r="D4" s="30"/>
    </row>
    <row r="5" spans="2:4" ht="23.25" customHeight="1" x14ac:dyDescent="0.6">
      <c r="B5" s="38" t="s">
        <v>23</v>
      </c>
      <c r="C5" s="37" t="s">
        <v>27</v>
      </c>
      <c r="D5" s="30"/>
    </row>
    <row r="6" spans="2:4" ht="23.25" customHeight="1" x14ac:dyDescent="0.6">
      <c r="B6" s="38" t="s">
        <v>5</v>
      </c>
      <c r="C6" s="37" t="s">
        <v>27</v>
      </c>
      <c r="D6" s="30"/>
    </row>
    <row r="7" spans="2:4" ht="23.25" customHeight="1" x14ac:dyDescent="0.6">
      <c r="B7" s="38" t="s">
        <v>6</v>
      </c>
      <c r="C7" s="37" t="s">
        <v>27</v>
      </c>
      <c r="D7" s="30"/>
    </row>
    <row r="8" spans="2:4" ht="23.25" customHeight="1" x14ac:dyDescent="0.6">
      <c r="B8" s="38" t="s">
        <v>9</v>
      </c>
      <c r="C8" s="37">
        <v>90</v>
      </c>
      <c r="D8" s="30"/>
    </row>
    <row r="9" spans="2:4" ht="23.25" customHeight="1" x14ac:dyDescent="0.6">
      <c r="B9" s="38" t="s">
        <v>7</v>
      </c>
      <c r="C9" s="37" t="s">
        <v>27</v>
      </c>
      <c r="D9" s="30"/>
    </row>
    <row r="10" spans="2:4" x14ac:dyDescent="0.6">
      <c r="D10" s="28"/>
    </row>
    <row r="11" spans="2:4" x14ac:dyDescent="0.6">
      <c r="D11" s="28"/>
    </row>
    <row r="12" spans="2:4" x14ac:dyDescent="0.6">
      <c r="D12" s="29"/>
    </row>
  </sheetData>
  <phoneticPr fontId="0" type="noConversion"/>
  <printOptions horizontalCentered="1" verticalCentered="1"/>
  <pageMargins left="0" right="0" top="0" bottom="0" header="0.39370078740157483" footer="0"/>
  <pageSetup paperSize="9" scale="71" orientation="landscape" r:id="rId1"/>
  <headerFooter alignWithMargins="0">
    <oddHeader>&amp;C&amp;"Nazanin,Bold"&amp;14گزارش توجيهي اقتصادي، فني و مالي احداث مجتمع پتروشيمي توليد پلي پروپيلن از گاز طبيعي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B1:Z14"/>
  <sheetViews>
    <sheetView showGridLines="0" showZeros="0" rightToLeft="1" zoomScale="115" zoomScaleNormal="115" workbookViewId="0">
      <selection activeCell="D14" sqref="D14"/>
    </sheetView>
  </sheetViews>
  <sheetFormatPr defaultColWidth="9.109375" defaultRowHeight="18" x14ac:dyDescent="0.25"/>
  <cols>
    <col min="1" max="1" width="7.33203125" style="75" customWidth="1"/>
    <col min="2" max="2" width="28.33203125" style="75" customWidth="1"/>
    <col min="3" max="3" width="13.33203125" style="75" customWidth="1"/>
    <col min="4" max="4" width="14.33203125" style="75" bestFit="1" customWidth="1"/>
    <col min="5" max="12" width="13.33203125" style="75" customWidth="1"/>
    <col min="13" max="15" width="14.6640625" style="75" customWidth="1"/>
    <col min="16" max="23" width="15.6640625" style="75" customWidth="1"/>
    <col min="24" max="24" width="18.109375" style="75" customWidth="1"/>
    <col min="25" max="25" width="15.44140625" style="75" customWidth="1"/>
    <col min="26" max="26" width="6.109375" style="75" customWidth="1"/>
    <col min="27" max="16384" width="9.109375" style="75"/>
  </cols>
  <sheetData>
    <row r="1" spans="2:26" ht="21" x14ac:dyDescent="0.25">
      <c r="C1" s="23"/>
      <c r="E1" s="76"/>
    </row>
    <row r="2" spans="2:26" ht="30" customHeight="1" x14ac:dyDescent="0.25">
      <c r="B2" s="77" t="s">
        <v>4</v>
      </c>
      <c r="C2" s="42">
        <v>1395</v>
      </c>
      <c r="D2" s="39">
        <v>1396</v>
      </c>
      <c r="E2" s="39">
        <v>1397</v>
      </c>
      <c r="F2" s="39">
        <v>1398</v>
      </c>
      <c r="G2" s="39">
        <v>1399</v>
      </c>
      <c r="H2" s="39">
        <v>1400</v>
      </c>
      <c r="I2" s="40" t="s">
        <v>0</v>
      </c>
      <c r="J2" s="41" t="s">
        <v>1</v>
      </c>
      <c r="K2" s="78"/>
      <c r="L2" s="78"/>
    </row>
    <row r="3" spans="2:26" x14ac:dyDescent="0.25">
      <c r="B3" s="79" t="s">
        <v>11</v>
      </c>
      <c r="C3" s="80">
        <v>87259</v>
      </c>
      <c r="D3" s="80">
        <v>9543.6059999999998</v>
      </c>
      <c r="E3" s="80"/>
      <c r="F3" s="81">
        <v>0</v>
      </c>
      <c r="G3" s="81"/>
      <c r="H3" s="81">
        <v>0</v>
      </c>
      <c r="I3" s="80">
        <f>SUM(C3:D3)</f>
        <v>96802.606</v>
      </c>
      <c r="J3" s="74">
        <f>I3/(D3+C3)</f>
        <v>1</v>
      </c>
      <c r="K3" s="78"/>
      <c r="L3" s="78"/>
    </row>
    <row r="4" spans="2:26" x14ac:dyDescent="0.25">
      <c r="B4" s="79" t="s">
        <v>19</v>
      </c>
      <c r="C4" s="81">
        <v>0</v>
      </c>
      <c r="D4" s="81">
        <v>0</v>
      </c>
      <c r="E4" s="81">
        <v>0</v>
      </c>
      <c r="F4" s="81">
        <v>0</v>
      </c>
      <c r="G4" s="81"/>
      <c r="H4" s="81">
        <v>0</v>
      </c>
      <c r="I4" s="81">
        <f t="shared" ref="I4" si="0">SUM(C4:D4)</f>
        <v>0</v>
      </c>
      <c r="J4" s="74">
        <v>0</v>
      </c>
      <c r="K4" s="78"/>
      <c r="L4" s="78"/>
    </row>
    <row r="5" spans="2:26" x14ac:dyDescent="0.25">
      <c r="B5" s="82" t="s">
        <v>3</v>
      </c>
      <c r="C5" s="83">
        <f t="shared" ref="C5:I5" si="1">SUM(C3:C4)</f>
        <v>87259</v>
      </c>
      <c r="D5" s="83">
        <f t="shared" si="1"/>
        <v>9543.6059999999998</v>
      </c>
      <c r="E5" s="83">
        <f t="shared" si="1"/>
        <v>0</v>
      </c>
      <c r="F5" s="84">
        <f t="shared" si="1"/>
        <v>0</v>
      </c>
      <c r="G5" s="84">
        <f t="shared" si="1"/>
        <v>0</v>
      </c>
      <c r="H5" s="84">
        <f t="shared" si="1"/>
        <v>0</v>
      </c>
      <c r="I5" s="83">
        <f t="shared" si="1"/>
        <v>96802.606</v>
      </c>
      <c r="J5" s="85">
        <v>1</v>
      </c>
      <c r="K5" s="78"/>
      <c r="L5" s="86"/>
    </row>
    <row r="6" spans="2:26" x14ac:dyDescent="0.25">
      <c r="B6" s="75" t="s">
        <v>17</v>
      </c>
      <c r="C6" s="86"/>
      <c r="D6" s="86"/>
      <c r="E6" s="86"/>
      <c r="F6" s="86"/>
      <c r="G6" s="86"/>
      <c r="H6" s="86"/>
      <c r="I6" s="86"/>
      <c r="J6" s="86"/>
      <c r="K6" s="78"/>
      <c r="L6" s="86"/>
    </row>
    <row r="7" spans="2:26" x14ac:dyDescent="0.25">
      <c r="B7" s="79" t="s">
        <v>2</v>
      </c>
      <c r="C7" s="42">
        <v>1395</v>
      </c>
      <c r="D7" s="39">
        <v>1396</v>
      </c>
      <c r="E7" s="39">
        <v>1397</v>
      </c>
      <c r="F7" s="39">
        <v>1398</v>
      </c>
      <c r="G7" s="39">
        <v>1399</v>
      </c>
      <c r="H7" s="39">
        <v>1400</v>
      </c>
      <c r="I7" s="39" t="s">
        <v>0</v>
      </c>
      <c r="J7" s="86"/>
      <c r="K7" s="78"/>
      <c r="L7" s="86"/>
    </row>
    <row r="8" spans="2:26" x14ac:dyDescent="0.25">
      <c r="B8" s="79" t="s">
        <v>13</v>
      </c>
      <c r="C8" s="80">
        <f>C5</f>
        <v>87259</v>
      </c>
      <c r="D8" s="80">
        <v>0</v>
      </c>
      <c r="E8" s="80">
        <v>0</v>
      </c>
      <c r="F8" s="80">
        <v>0</v>
      </c>
      <c r="G8" s="80"/>
      <c r="H8" s="80">
        <v>0</v>
      </c>
      <c r="I8" s="80">
        <f t="shared" ref="I8:I10" si="2">SUM(C8:D8)</f>
        <v>87259</v>
      </c>
      <c r="J8" s="86"/>
      <c r="K8" s="86"/>
      <c r="L8" s="86"/>
    </row>
    <row r="9" spans="2:26" x14ac:dyDescent="0.25">
      <c r="B9" s="79" t="s">
        <v>18</v>
      </c>
      <c r="C9" s="81">
        <v>0</v>
      </c>
      <c r="D9" s="80">
        <f>D3</f>
        <v>9543.6059999999998</v>
      </c>
      <c r="E9" s="81"/>
      <c r="F9" s="81"/>
      <c r="G9" s="81"/>
      <c r="H9" s="81">
        <v>0</v>
      </c>
      <c r="I9" s="80">
        <f t="shared" si="2"/>
        <v>9543.6059999999998</v>
      </c>
      <c r="J9" s="86"/>
      <c r="K9" s="86"/>
      <c r="L9" s="87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2:26" x14ac:dyDescent="0.25">
      <c r="B10" s="88" t="s">
        <v>17</v>
      </c>
      <c r="C10" s="83">
        <f t="shared" ref="C10:F10" si="3">SUM(C8:C9)</f>
        <v>87259</v>
      </c>
      <c r="D10" s="83">
        <f t="shared" si="3"/>
        <v>9543.6059999999998</v>
      </c>
      <c r="E10" s="83">
        <f t="shared" si="3"/>
        <v>0</v>
      </c>
      <c r="F10" s="83">
        <f t="shared" si="3"/>
        <v>0</v>
      </c>
      <c r="G10" s="83"/>
      <c r="H10" s="83">
        <v>0</v>
      </c>
      <c r="I10" s="80">
        <f t="shared" si="2"/>
        <v>96802.606</v>
      </c>
      <c r="J10" s="86"/>
      <c r="K10" s="86"/>
      <c r="L10" s="87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2:26" x14ac:dyDescent="0.25">
      <c r="C11" s="89"/>
      <c r="D11" s="89"/>
      <c r="E11" s="86"/>
      <c r="F11" s="86"/>
      <c r="G11" s="86"/>
      <c r="H11" s="86"/>
      <c r="I11" s="86"/>
      <c r="J11" s="86"/>
      <c r="K11" s="86"/>
      <c r="L11" s="87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2:26" x14ac:dyDescent="0.25">
      <c r="C12" s="90"/>
      <c r="D12" s="90"/>
      <c r="E12" s="90"/>
      <c r="F12" s="90"/>
      <c r="G12" s="90"/>
      <c r="H12" s="90"/>
      <c r="I12" s="90"/>
      <c r="J12" s="90"/>
    </row>
    <row r="13" spans="2:26" x14ac:dyDescent="0.25">
      <c r="B13" s="90"/>
      <c r="C13" s="91"/>
    </row>
    <row r="14" spans="2:26" x14ac:dyDescent="0.25">
      <c r="C14" s="90"/>
      <c r="D14" s="90"/>
    </row>
  </sheetData>
  <phoneticPr fontId="0" type="noConversion"/>
  <printOptions horizontalCentered="1" verticalCentered="1" gridLinesSet="0"/>
  <pageMargins left="0" right="0" top="0" bottom="0" header="0" footer="0"/>
  <pageSetup paperSize="9" scale="34" orientation="landscape" horizontalDpi="300" verticalDpi="300" r:id="rId1"/>
  <headerFooter alignWithMargins="0">
    <oddHeader>&amp;C&amp;"Nazanin,Bold"&amp;14گزارش توجيهي اقتصادي، فني و مالي احداث مجتمع پتروشيمي توليد پلي پروپيلن از گاز طبيعي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عنوان پروژه</vt:lpstr>
      <vt:lpstr>سرمايه </vt:lpstr>
      <vt:lpstr>برنامه تولید و درآمد</vt:lpstr>
      <vt:lpstr>هزینه های جاری</vt:lpstr>
      <vt:lpstr>سرمايه در گردش</vt:lpstr>
      <vt:lpstr>منابع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كٌزارش توجيهي مالي و اقتصادي</dc:title>
  <dc:creator>techno2000</dc:creator>
  <cp:lastModifiedBy>Legion</cp:lastModifiedBy>
  <cp:lastPrinted>2014-08-04T11:34:35Z</cp:lastPrinted>
  <dcterms:created xsi:type="dcterms:W3CDTF">2000-01-16T06:09:52Z</dcterms:created>
  <dcterms:modified xsi:type="dcterms:W3CDTF">2024-08-26T12:34:01Z</dcterms:modified>
</cp:coreProperties>
</file>