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tables/table4.xml" ContentType="application/vnd.openxmlformats-officedocument.spreadsheetml.table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hidePivotFieldList="1" defaultThemeVersion="124226"/>
  <bookViews>
    <workbookView xWindow="480" yWindow="105" windowWidth="20730" windowHeight="9975" tabRatio="573" activeTab="5"/>
  </bookViews>
  <sheets>
    <sheet name="1-1" sheetId="4" r:id="rId1"/>
    <sheet name="Sheet1" sheetId="14" state="hidden" r:id="rId2"/>
    <sheet name="2-1" sheetId="2" r:id="rId3"/>
    <sheet name="3-1" sheetId="3" r:id="rId4"/>
    <sheet name="4-1" sheetId="12" r:id="rId5"/>
    <sheet name="5-1" sheetId="13" r:id="rId6"/>
    <sheet name="6-1" sheetId="19" r:id="rId7"/>
    <sheet name="1-2" sheetId="5" r:id="rId8"/>
    <sheet name="2-2" sheetId="6" r:id="rId9"/>
    <sheet name="3-2" sheetId="7" r:id="rId10"/>
    <sheet name="4-2" sheetId="15" r:id="rId11"/>
    <sheet name="5-2" sheetId="17" r:id="rId12"/>
    <sheet name="1-3" sheetId="8" r:id="rId13"/>
    <sheet name="2-3" sheetId="9" r:id="rId14"/>
    <sheet name="3-3" sheetId="10" r:id="rId15"/>
    <sheet name="4-3" sheetId="16" r:id="rId16"/>
    <sheet name="5-3" sheetId="18" r:id="rId17"/>
  </sheets>
  <calcPr calcId="124519"/>
</workbook>
</file>

<file path=xl/calcChain.xml><?xml version="1.0" encoding="utf-8"?>
<calcChain xmlns="http://schemas.openxmlformats.org/spreadsheetml/2006/main">
  <c r="E54" i="13"/>
  <c r="E53"/>
  <c r="D56" i="3"/>
  <c r="D55"/>
  <c r="D52" i="2"/>
  <c r="D51"/>
  <c r="F43" i="4"/>
  <c r="F42"/>
  <c r="F48" i="12"/>
  <c r="F45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64" i="19"/>
  <c r="G49" i="2"/>
  <c r="G3" i="19"/>
  <c r="G61" s="1"/>
  <c r="G4"/>
  <c r="G5"/>
  <c r="G6"/>
  <c r="G7"/>
  <c r="G8"/>
  <c r="G9"/>
  <c r="G10"/>
  <c r="G11"/>
  <c r="G12"/>
  <c r="G13"/>
  <c r="G14"/>
  <c r="G15"/>
  <c r="G16"/>
  <c r="G19"/>
  <c r="G20"/>
  <c r="G21"/>
  <c r="G22"/>
  <c r="G23"/>
  <c r="G24"/>
  <c r="G25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F3"/>
  <c r="F62" s="1"/>
  <c r="F4"/>
  <c r="F5"/>
  <c r="F6"/>
  <c r="F7"/>
  <c r="F8"/>
  <c r="F9"/>
  <c r="F10"/>
  <c r="F11"/>
  <c r="F12"/>
  <c r="F13"/>
  <c r="F14"/>
  <c r="F15"/>
  <c r="F16"/>
  <c r="F17"/>
  <c r="F19"/>
  <c r="F20"/>
  <c r="F21"/>
  <c r="F22"/>
  <c r="F23"/>
  <c r="F24"/>
  <c r="F25"/>
  <c r="F26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E43"/>
  <c r="E8"/>
  <c r="E62" s="1"/>
  <c r="E39"/>
  <c r="E40"/>
  <c r="E44"/>
  <c r="E45"/>
  <c r="E46"/>
  <c r="E48"/>
  <c r="E55"/>
  <c r="E56"/>
  <c r="E57"/>
  <c r="E59"/>
  <c r="E60"/>
  <c r="E51" i="13"/>
  <c r="F52" i="3"/>
  <c r="G51" i="13"/>
  <c r="G5"/>
  <c r="G6"/>
  <c r="G7"/>
  <c r="G8"/>
  <c r="G9"/>
  <c r="G10"/>
  <c r="G11"/>
  <c r="G12"/>
  <c r="G13"/>
  <c r="G14"/>
  <c r="G15"/>
  <c r="G16"/>
  <c r="G17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H12" i="12"/>
  <c r="H46" s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D52" i="3"/>
  <c r="F3"/>
  <c r="F4"/>
  <c r="F5"/>
  <c r="F6"/>
  <c r="F7"/>
  <c r="F8"/>
  <c r="F9"/>
  <c r="F10"/>
  <c r="F11"/>
  <c r="F12"/>
  <c r="F13"/>
  <c r="F14"/>
  <c r="F15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D49" i="2"/>
  <c r="G3"/>
  <c r="G4"/>
  <c r="G5"/>
  <c r="G6"/>
  <c r="G7"/>
  <c r="G8"/>
  <c r="G9"/>
  <c r="G10"/>
  <c r="G11"/>
  <c r="G12"/>
  <c r="G13"/>
  <c r="G14"/>
  <c r="G16"/>
  <c r="G17"/>
  <c r="G18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V36" i="13" l="1"/>
  <c r="E58" i="10"/>
  <c r="I37" i="8"/>
  <c r="E54" i="9"/>
  <c r="L28" i="16"/>
  <c r="L5"/>
  <c r="W33" i="12"/>
  <c r="V5" i="13"/>
  <c r="E16"/>
  <c r="E11"/>
  <c r="E12"/>
  <c r="E13"/>
  <c r="E14"/>
  <c r="E15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7"/>
  <c r="E8"/>
  <c r="E9"/>
  <c r="E6"/>
  <c r="E5"/>
  <c r="I56" i="3" l="1"/>
  <c r="H4" i="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B44"/>
  <c r="B64"/>
  <c r="G12" i="12"/>
  <c r="G21"/>
  <c r="G22"/>
  <c r="G27"/>
  <c r="G30"/>
  <c r="G31"/>
  <c r="G32"/>
  <c r="G33"/>
  <c r="G40"/>
  <c r="G41"/>
  <c r="G44"/>
  <c r="G45"/>
  <c r="J45" i="2"/>
  <c r="F48"/>
  <c r="F47"/>
  <c r="F46"/>
  <c r="F45"/>
  <c r="F44"/>
  <c r="F43"/>
  <c r="F42"/>
  <c r="F40"/>
  <c r="F39"/>
  <c r="F38"/>
  <c r="F37"/>
  <c r="F36"/>
  <c r="F35"/>
  <c r="F32"/>
  <c r="F19"/>
  <c r="F6"/>
  <c r="G4" i="4"/>
  <c r="G6"/>
  <c r="G11"/>
  <c r="G16"/>
  <c r="G18"/>
  <c r="G19"/>
  <c r="G21"/>
  <c r="G24"/>
  <c r="G25"/>
  <c r="G27"/>
  <c r="G29"/>
  <c r="G32"/>
  <c r="G33"/>
  <c r="G35"/>
  <c r="G36"/>
  <c r="G38"/>
  <c r="G41"/>
  <c r="W17" i="12" l="1"/>
  <c r="F46" l="1"/>
  <c r="T11" i="3"/>
  <c r="T6"/>
  <c r="P35" i="4" l="1"/>
  <c r="E6"/>
  <c r="E4"/>
  <c r="E5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 l="1"/>
  <c r="E45" s="1"/>
  <c r="E46" s="1"/>
  <c r="D5" i="3"/>
  <c r="D6"/>
  <c r="D7"/>
  <c r="D8"/>
  <c r="D9"/>
  <c r="D10"/>
  <c r="D11"/>
  <c r="D12"/>
  <c r="D13"/>
  <c r="D14"/>
  <c r="D15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4"/>
  <c r="D3"/>
  <c r="D10" i="2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5"/>
  <c r="D6"/>
  <c r="D7"/>
  <c r="D8"/>
  <c r="D9"/>
  <c r="D4"/>
  <c r="D3"/>
</calcChain>
</file>

<file path=xl/comments1.xml><?xml version="1.0" encoding="utf-8"?>
<comments xmlns="http://schemas.openxmlformats.org/spreadsheetml/2006/main">
  <authors>
    <author>parii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parii:</t>
        </r>
        <r>
          <rPr>
            <sz val="9"/>
            <color indexed="81"/>
            <rFont val="Tahoma"/>
            <family val="2"/>
          </rPr>
          <t xml:space="preserve">
ص7
</t>
        </r>
      </text>
    </comment>
  </commentList>
</comments>
</file>

<file path=xl/comments2.xml><?xml version="1.0" encoding="utf-8"?>
<comments xmlns="http://schemas.openxmlformats.org/spreadsheetml/2006/main">
  <authors>
    <author>parii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parii:</t>
        </r>
        <r>
          <rPr>
            <sz val="9"/>
            <color indexed="81"/>
            <rFont val="Tahoma"/>
            <family val="2"/>
          </rPr>
          <t xml:space="preserve">
ص4
</t>
        </r>
      </text>
    </comment>
  </commentList>
</comments>
</file>

<file path=xl/comments3.xml><?xml version="1.0" encoding="utf-8"?>
<comments xmlns="http://schemas.openxmlformats.org/spreadsheetml/2006/main">
  <authors>
    <author>parii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parii: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parii: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<sst xmlns="http://schemas.openxmlformats.org/spreadsheetml/2006/main" count="1099" uniqueCount="201">
  <si>
    <t>مشتری</t>
  </si>
  <si>
    <t>زمان ورود</t>
  </si>
  <si>
    <t>زمان خروج</t>
  </si>
  <si>
    <t>زمان انتظار</t>
  </si>
  <si>
    <t>زمان فعالیت</t>
  </si>
  <si>
    <t>n</t>
  </si>
  <si>
    <t>مشاهدات</t>
  </si>
  <si>
    <t>تعداد روند به سمت بالا یا پایین</t>
  </si>
  <si>
    <t xml:space="preserve"> + </t>
  </si>
  <si>
    <t xml:space="preserve"> - </t>
  </si>
  <si>
    <t xml:space="preserve"> -  </t>
  </si>
  <si>
    <t xml:space="preserve"> -</t>
  </si>
  <si>
    <t xml:space="preserve"> +</t>
  </si>
  <si>
    <t>median</t>
  </si>
  <si>
    <t>بررسی استقلال داده های ایستگاه 2</t>
  </si>
  <si>
    <t>تعداد روند به بالا یا پایین</t>
  </si>
  <si>
    <t>تعداد روند به بلا یا پایین</t>
  </si>
  <si>
    <t>v=number of runs up or down</t>
  </si>
  <si>
    <t>m</t>
  </si>
  <si>
    <t>N</t>
  </si>
  <si>
    <t>expected run=2(n+m)-1/3</t>
  </si>
  <si>
    <t>Z=v-(2N-1/3)/sqrt(16N-29/90)</t>
  </si>
  <si>
    <t>P_value</t>
  </si>
  <si>
    <t>الگوی trend</t>
  </si>
  <si>
    <t>V is moderate</t>
  </si>
  <si>
    <t>V is small</t>
  </si>
  <si>
    <t>H0</t>
  </si>
  <si>
    <t>H1</t>
  </si>
  <si>
    <t>V</t>
  </si>
  <si>
    <t>expected run</t>
  </si>
  <si>
    <t>Z</t>
  </si>
  <si>
    <t>p_value</t>
  </si>
  <si>
    <t>result</t>
  </si>
  <si>
    <t>فراوانی</t>
  </si>
  <si>
    <t>بازه ها</t>
  </si>
  <si>
    <t>[0.05-1.46)</t>
  </si>
  <si>
    <t>[1.46-2.87)</t>
  </si>
  <si>
    <t>[2.87-4.28)</t>
  </si>
  <si>
    <t>[4.28-5.69)</t>
  </si>
  <si>
    <t>[5.69-7.1)</t>
  </si>
  <si>
    <t>[7.1-8.51)</t>
  </si>
  <si>
    <t>[8.51-9.92)</t>
  </si>
  <si>
    <t>0.34&gt;0.05 =&gt; مستقلند</t>
  </si>
  <si>
    <t>همانطور که میبینیم توزیع نمایی منفی را می توان برای داده های مورد تحقیق در نظر گرفت</t>
  </si>
  <si>
    <t>مدت انتظار</t>
  </si>
  <si>
    <t>شروع زمان انتظار</t>
  </si>
  <si>
    <t>0.79&gt;0.05==&gt; مستقلند</t>
  </si>
  <si>
    <t>*فاصله ی طبقات با فرمول استروجن محاسبه شده ه است*</t>
  </si>
  <si>
    <t>فراوانی زمان فعالیت</t>
  </si>
  <si>
    <t>k</t>
  </si>
  <si>
    <t>R</t>
  </si>
  <si>
    <t>C</t>
  </si>
  <si>
    <t>[0.05-0.9)</t>
  </si>
  <si>
    <t>[0.9-1.75)</t>
  </si>
  <si>
    <t>[1.75-2.6)</t>
  </si>
  <si>
    <t>[2.6-3.45)</t>
  </si>
  <si>
    <t>[3.45-4.3)</t>
  </si>
  <si>
    <t>[4.3-5.15)</t>
  </si>
  <si>
    <t>[5.15-6)</t>
  </si>
  <si>
    <t>توزیع نمایی منفی مشاهده می شود.</t>
  </si>
  <si>
    <t>استقلال داده ها ایستگاه 3(زمان فعالیت)</t>
  </si>
  <si>
    <t xml:space="preserve"> =</t>
  </si>
  <si>
    <t xml:space="preserve">m </t>
  </si>
  <si>
    <t>مستقلند</t>
  </si>
  <si>
    <t>جدول فراوانی داده ها برای ایستگاه 3</t>
  </si>
  <si>
    <t>فرمول استروجن</t>
  </si>
  <si>
    <t>K</t>
  </si>
  <si>
    <t>[0.19-1.75)</t>
  </si>
  <si>
    <t>[1.75-3.31)</t>
  </si>
  <si>
    <t>[3.31-4.87)</t>
  </si>
  <si>
    <t>[4.87-6.43)</t>
  </si>
  <si>
    <t>[6.43-7.99)</t>
  </si>
  <si>
    <t>[7.99-9.55)</t>
  </si>
  <si>
    <t>[9.55-11.11)</t>
  </si>
  <si>
    <t>تقریبا میتوان نمایی منفی را در نظر گرفت.</t>
  </si>
  <si>
    <t>بررسی ثبات ایستگاه اول(زمان فعالیت)</t>
  </si>
  <si>
    <t>تعداد روند به بالا یا پایین (مقایسه با میانه)</t>
  </si>
  <si>
    <t>R=number of runs about median</t>
  </si>
  <si>
    <t>ثبات مشاهدات</t>
  </si>
  <si>
    <t>عدم ثبات</t>
  </si>
  <si>
    <t>0.799&gt;0.05==&gt; ثبات دارند</t>
  </si>
  <si>
    <t>الگوی clustering</t>
  </si>
  <si>
    <t>بررسی ثبات داده های ایستگاه 2(زمان فعالیت)</t>
  </si>
  <si>
    <t>p-value</t>
  </si>
  <si>
    <t>ثبات دارند</t>
  </si>
  <si>
    <t>are clustered</t>
  </si>
  <si>
    <t>are not clustered</t>
  </si>
  <si>
    <t>ثبات داده ها ایستگاه 3(زمان فعالیت)</t>
  </si>
  <si>
    <t>aren't clustered</t>
  </si>
  <si>
    <t>+</t>
  </si>
  <si>
    <t>-</t>
  </si>
  <si>
    <t>=</t>
  </si>
  <si>
    <t>تعداد روند</t>
  </si>
  <si>
    <t>بالا یا پایین</t>
  </si>
  <si>
    <t>جدول استقلال زمان انتظار ایسگاه 2</t>
  </si>
  <si>
    <t>0.21&gt;0.05==&gt; مستقلند</t>
  </si>
  <si>
    <t>بالا پایین</t>
  </si>
  <si>
    <t>روند</t>
  </si>
  <si>
    <t xml:space="preserve">  -</t>
  </si>
  <si>
    <t xml:space="preserve"> الگوی trand  زمان انتظار</t>
  </si>
  <si>
    <t>0.21&gt;0.05 =&gt; مستقلند</t>
  </si>
  <si>
    <t>&gt;0.05</t>
  </si>
  <si>
    <t>میانگین ورود</t>
  </si>
  <si>
    <t>میانگین خدمت دهی</t>
  </si>
  <si>
    <t>زمان بین ورود</t>
  </si>
  <si>
    <t>0.03.01</t>
  </si>
  <si>
    <t>بررسی استقلال زمان انتظار</t>
  </si>
  <si>
    <t>الگوی trend زمان فعالیت</t>
  </si>
  <si>
    <t>بررسی استقلال داده های ایستگاه 3 زمان انتظار</t>
  </si>
  <si>
    <t>[0.1-1.72)</t>
  </si>
  <si>
    <t>[1.72-3.34)</t>
  </si>
  <si>
    <t>[3.34-4.96)</t>
  </si>
  <si>
    <t>[4.96-6.58)</t>
  </si>
  <si>
    <t>[6.58-8.2)</t>
  </si>
  <si>
    <t>[8.2-9.82)</t>
  </si>
  <si>
    <t>[9.82-11.44)</t>
  </si>
  <si>
    <t>الگوی trend(زمان فعالیت)</t>
  </si>
  <si>
    <t>استقلال داده ها ایستگاه4(زمان فعالیت)</t>
  </si>
  <si>
    <t>بررسی استقلال زمان انتظار ایستگاه 4</t>
  </si>
  <si>
    <t>روندها</t>
  </si>
  <si>
    <t>الگوی trend(زمان انتظار)</t>
  </si>
  <si>
    <t>ثبات داده ها ایستگاه4(زمان فعالیت)</t>
  </si>
  <si>
    <t>0.64&gt;0.05==&gt; ثبات دارند</t>
  </si>
  <si>
    <t>بررسی ثبات زمان انتظار ایستگاه 4</t>
  </si>
  <si>
    <t>الگوی clustering(زمان انتظار)</t>
  </si>
  <si>
    <t>الگوی clustering( ز. فعالیت)</t>
  </si>
  <si>
    <t>جدول ثبات زمان انتظار ایسگاه 2</t>
  </si>
  <si>
    <t>الگوی trend ز.فعالیت</t>
  </si>
  <si>
    <t>الگوی trend ز.انتظار</t>
  </si>
  <si>
    <t>الگوی clustering ز.انتظار</t>
  </si>
  <si>
    <t>0.51&gt;0.05==&gt;clustered</t>
  </si>
  <si>
    <t>بررسی ثبات زمان انتظار 1</t>
  </si>
  <si>
    <t>الگوی clustering زمان انتظار 1</t>
  </si>
  <si>
    <t>الگوی clustering ز ف</t>
  </si>
  <si>
    <t xml:space="preserve"> ثبات دارند</t>
  </si>
  <si>
    <t>جدول فراوانی داده ها(ز فعالیت) برای ایستگاه 1</t>
  </si>
  <si>
    <t>الگوی  clustering ز فعالیت</t>
  </si>
  <si>
    <t>الگوی  clustering زانتظار</t>
  </si>
  <si>
    <t>استقلال زمان انتظار ایستگاه 5</t>
  </si>
  <si>
    <t>بررسی استقلال داده های ایستگاه 5(زمان فعالیت)</t>
  </si>
  <si>
    <t>الگوی trend ز انتظار</t>
  </si>
  <si>
    <t>ثبات داده ها ایستگاه5(زمان فعالیت)              median=1.04</t>
  </si>
  <si>
    <t>m=0.535 ثبات زمان انتظار ایستگاه 5</t>
  </si>
  <si>
    <t>الگوی clustering( ز. انتظار)</t>
  </si>
  <si>
    <t>جدول فراوانی زمان انتظار 1</t>
  </si>
  <si>
    <t xml:space="preserve">بازه ها </t>
  </si>
  <si>
    <t>[0.13-.726)</t>
  </si>
  <si>
    <t>[.726-1.316)</t>
  </si>
  <si>
    <t>[1.316-1.906)</t>
  </si>
  <si>
    <t>[1.906-2.496)</t>
  </si>
  <si>
    <t>[2.496-3.086)</t>
  </si>
  <si>
    <t>[3.086-3.67)</t>
  </si>
  <si>
    <t>نمایی منفی==&gt; توزیع زمان انتظار</t>
  </si>
  <si>
    <t>جدول فراوانی داده ها برای ایستگاه 2 (ز.ف)</t>
  </si>
  <si>
    <t>جدول فراوانی داده ها برای ایستگاه 2 (ز.انتظار)</t>
  </si>
  <si>
    <t>[1.40-2.82)</t>
  </si>
  <si>
    <t>[2.82-4.24)</t>
  </si>
  <si>
    <t>[5.66-7.08)</t>
  </si>
  <si>
    <t>[4.24-5.66)</t>
  </si>
  <si>
    <t>[7.08-8.50)</t>
  </si>
  <si>
    <t>[8.50-9.92)</t>
  </si>
  <si>
    <t>جدول فراوانی داده ها برای  ز انتظار ایستگاه 3</t>
  </si>
  <si>
    <t>[0.02-.98</t>
  </si>
  <si>
    <t>[.98-1.94)</t>
  </si>
  <si>
    <t>[1.94-2.9)</t>
  </si>
  <si>
    <t>[2.9-3.86)</t>
  </si>
  <si>
    <t>[3.86-4.82)</t>
  </si>
  <si>
    <t>[4.82-5.78)</t>
  </si>
  <si>
    <t>فراوانی زمان انتظار</t>
  </si>
  <si>
    <t>جدول فراوانی داده های ایستگاه 4(زمان فعالیت)</t>
  </si>
  <si>
    <t>جدول فراوانی داده های ایستگاه4(زمان انتظار)</t>
  </si>
  <si>
    <t>[.43-11.02)</t>
  </si>
  <si>
    <t>[11.02-21.61)</t>
  </si>
  <si>
    <t>[21.61-32.3)</t>
  </si>
  <si>
    <t>[32.3-42.49)</t>
  </si>
  <si>
    <t>[42.79-53.38)</t>
  </si>
  <si>
    <t>جدول فراوانی زمان فعالیت 5</t>
  </si>
  <si>
    <t>[0-.84)</t>
  </si>
  <si>
    <t>[.84-1.68)</t>
  </si>
  <si>
    <t>[1.68-2.52)</t>
  </si>
  <si>
    <t>[2.52-3.36)</t>
  </si>
  <si>
    <t>[3.36-4.2)</t>
  </si>
  <si>
    <t>[4.2-5.04)</t>
  </si>
  <si>
    <t>[5.04-5.88)</t>
  </si>
  <si>
    <t>جدول فراوانی زمان انتظار5</t>
  </si>
  <si>
    <t>[.3-.81)</t>
  </si>
  <si>
    <t>[.81-1.32)</t>
  </si>
  <si>
    <t>[1.32-1.83)</t>
  </si>
  <si>
    <t>[1.83-2.34)</t>
  </si>
  <si>
    <t>جدول بررسی استقلال داده های ایستگاه 1 (ز.ف)</t>
  </si>
  <si>
    <t>زمان بین 2ورود</t>
  </si>
  <si>
    <t>زمان بین دو ورود</t>
  </si>
  <si>
    <t>زمان بین 2ورود متوالی</t>
  </si>
  <si>
    <t>داده های ایستگاه 3 ص 7</t>
  </si>
  <si>
    <t>داده های ایستگاه 4 ص 4</t>
  </si>
  <si>
    <t>مدت زمان انتظار</t>
  </si>
  <si>
    <t>زمان 2ورود متوالی</t>
  </si>
  <si>
    <t>داده های جمع آوری شده از ایستگاه 1 ص 5</t>
  </si>
  <si>
    <t>داده های ایستگاه 2 ص 6</t>
  </si>
  <si>
    <t>ص 3</t>
  </si>
  <si>
    <t>داده های ایستگاه 5 ص 9</t>
  </si>
</sst>
</file>

<file path=xl/styles.xml><?xml version="1.0" encoding="utf-8"?>
<styleSheet xmlns="http://schemas.openxmlformats.org/spreadsheetml/2006/main">
  <numFmts count="5">
    <numFmt numFmtId="164" formatCode="_-* #,##0.00_-;_-* #,##0.00\-;_-* &quot;-&quot;??_-;_-@_-"/>
    <numFmt numFmtId="165" formatCode="[$-1000000]h:mm:ss;@"/>
    <numFmt numFmtId="166" formatCode="[$-3000000]h:mm:ss;@"/>
    <numFmt numFmtId="167" formatCode="hh:mm:ss"/>
    <numFmt numFmtId="168" formatCode="h:mm:ss;@"/>
  </numFmts>
  <fonts count="13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Border="1"/>
    <xf numFmtId="21" fontId="0" fillId="0" borderId="0" xfId="0" applyNumberFormat="1" applyBorder="1"/>
    <xf numFmtId="46" fontId="0" fillId="0" borderId="0" xfId="0" applyNumberFormat="1" applyBorder="1"/>
    <xf numFmtId="0" fontId="0" fillId="0" borderId="4" xfId="0" applyBorder="1"/>
    <xf numFmtId="21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21" fontId="0" fillId="0" borderId="9" xfId="0" applyNumberFormat="1" applyBorder="1"/>
    <xf numFmtId="21" fontId="0" fillId="0" borderId="15" xfId="0" applyNumberFormat="1" applyBorder="1"/>
    <xf numFmtId="0" fontId="0" fillId="0" borderId="18" xfId="0" applyBorder="1"/>
    <xf numFmtId="20" fontId="0" fillId="0" borderId="9" xfId="0" applyNumberFormat="1" applyBorder="1"/>
    <xf numFmtId="20" fontId="0" fillId="0" borderId="15" xfId="0" applyNumberFormat="1" applyBorder="1"/>
    <xf numFmtId="20" fontId="0" fillId="0" borderId="13" xfId="0" applyNumberFormat="1" applyBorder="1"/>
    <xf numFmtId="0" fontId="0" fillId="0" borderId="21" xfId="0" applyBorder="1"/>
    <xf numFmtId="0" fontId="0" fillId="0" borderId="20" xfId="0" applyBorder="1" applyAlignment="1">
      <alignment horizontal="center"/>
    </xf>
    <xf numFmtId="0" fontId="0" fillId="0" borderId="27" xfId="0" applyBorder="1"/>
    <xf numFmtId="0" fontId="0" fillId="0" borderId="12" xfId="0" applyBorder="1" applyAlignment="1"/>
    <xf numFmtId="0" fontId="0" fillId="0" borderId="23" xfId="0" applyBorder="1"/>
    <xf numFmtId="0" fontId="0" fillId="0" borderId="28" xfId="0" applyBorder="1"/>
    <xf numFmtId="0" fontId="0" fillId="0" borderId="13" xfId="0" applyBorder="1" applyAlignment="1"/>
    <xf numFmtId="0" fontId="0" fillId="0" borderId="30" xfId="0" applyBorder="1"/>
    <xf numFmtId="0" fontId="0" fillId="0" borderId="31" xfId="0" applyBorder="1"/>
    <xf numFmtId="20" fontId="0" fillId="0" borderId="27" xfId="0" applyNumberFormat="1" applyBorder="1"/>
    <xf numFmtId="20" fontId="0" fillId="0" borderId="16" xfId="0" applyNumberFormat="1" applyBorder="1"/>
    <xf numFmtId="164" fontId="0" fillId="0" borderId="23" xfId="1" applyNumberFormat="1" applyFont="1" applyBorder="1" applyAlignment="1"/>
    <xf numFmtId="0" fontId="0" fillId="0" borderId="33" xfId="0" applyBorder="1"/>
    <xf numFmtId="20" fontId="0" fillId="0" borderId="18" xfId="0" applyNumberFormat="1" applyBorder="1"/>
    <xf numFmtId="0" fontId="0" fillId="0" borderId="34" xfId="0" applyBorder="1"/>
    <xf numFmtId="0" fontId="0" fillId="0" borderId="35" xfId="0" applyBorder="1"/>
    <xf numFmtId="0" fontId="0" fillId="0" borderId="37" xfId="0" applyBorder="1"/>
    <xf numFmtId="0" fontId="0" fillId="0" borderId="36" xfId="0" applyBorder="1"/>
    <xf numFmtId="0" fontId="0" fillId="0" borderId="38" xfId="0" applyBorder="1"/>
    <xf numFmtId="20" fontId="0" fillId="0" borderId="39" xfId="0" applyNumberFormat="1" applyBorder="1"/>
    <xf numFmtId="20" fontId="0" fillId="0" borderId="5" xfId="0" applyNumberFormat="1" applyBorder="1"/>
    <xf numFmtId="20" fontId="0" fillId="0" borderId="25" xfId="0" applyNumberFormat="1" applyBorder="1"/>
    <xf numFmtId="20" fontId="0" fillId="0" borderId="20" xfId="0" applyNumberFormat="1" applyBorder="1"/>
    <xf numFmtId="0" fontId="0" fillId="0" borderId="40" xfId="0" applyBorder="1"/>
    <xf numFmtId="0" fontId="0" fillId="0" borderId="41" xfId="0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20" fontId="0" fillId="0" borderId="7" xfId="0" applyNumberFormat="1" applyBorder="1"/>
    <xf numFmtId="0" fontId="0" fillId="0" borderId="17" xfId="0" applyBorder="1" applyAlignment="1">
      <alignment horizontal="center"/>
    </xf>
    <xf numFmtId="0" fontId="0" fillId="0" borderId="20" xfId="0" applyBorder="1"/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0" fillId="0" borderId="52" xfId="0" applyBorder="1"/>
    <xf numFmtId="0" fontId="0" fillId="0" borderId="52" xfId="0" applyNumberFormat="1" applyBorder="1"/>
    <xf numFmtId="0" fontId="0" fillId="0" borderId="51" xfId="0" applyBorder="1"/>
    <xf numFmtId="21" fontId="0" fillId="0" borderId="55" xfId="0" applyNumberFormat="1" applyBorder="1"/>
    <xf numFmtId="21" fontId="0" fillId="0" borderId="52" xfId="0" applyNumberFormat="1" applyBorder="1"/>
    <xf numFmtId="21" fontId="0" fillId="0" borderId="51" xfId="0" applyNumberFormat="1" applyBorder="1"/>
    <xf numFmtId="21" fontId="1" fillId="0" borderId="52" xfId="0" applyNumberFormat="1" applyFont="1" applyBorder="1"/>
    <xf numFmtId="20" fontId="0" fillId="0" borderId="56" xfId="0" applyNumberFormat="1" applyBorder="1"/>
    <xf numFmtId="21" fontId="0" fillId="0" borderId="56" xfId="0" applyNumberFormat="1" applyBorder="1"/>
    <xf numFmtId="0" fontId="0" fillId="0" borderId="56" xfId="0" applyBorder="1"/>
    <xf numFmtId="0" fontId="0" fillId="0" borderId="58" xfId="0" applyBorder="1"/>
    <xf numFmtId="0" fontId="0" fillId="0" borderId="55" xfId="0" applyBorder="1"/>
    <xf numFmtId="0" fontId="0" fillId="0" borderId="54" xfId="0" applyBorder="1"/>
    <xf numFmtId="0" fontId="6" fillId="0" borderId="59" xfId="0" applyFont="1" applyBorder="1"/>
    <xf numFmtId="0" fontId="0" fillId="0" borderId="22" xfId="0" applyBorder="1"/>
    <xf numFmtId="20" fontId="0" fillId="0" borderId="22" xfId="0" applyNumberFormat="1" applyBorder="1"/>
    <xf numFmtId="46" fontId="0" fillId="0" borderId="22" xfId="0" applyNumberFormat="1" applyBorder="1"/>
    <xf numFmtId="21" fontId="0" fillId="0" borderId="22" xfId="0" applyNumberFormat="1" applyBorder="1"/>
    <xf numFmtId="21" fontId="0" fillId="0" borderId="50" xfId="0" applyNumberFormat="1" applyBorder="1"/>
    <xf numFmtId="21" fontId="0" fillId="0" borderId="54" xfId="0" applyNumberFormat="1" applyBorder="1"/>
    <xf numFmtId="0" fontId="0" fillId="0" borderId="54" xfId="0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54" xfId="0" applyFont="1" applyBorder="1"/>
    <xf numFmtId="0" fontId="7" fillId="0" borderId="54" xfId="0" applyFont="1" applyBorder="1"/>
    <xf numFmtId="0" fontId="3" fillId="0" borderId="54" xfId="0" applyFont="1" applyBorder="1"/>
    <xf numFmtId="0" fontId="0" fillId="0" borderId="9" xfId="0" applyNumberFormat="1" applyBorder="1"/>
    <xf numFmtId="0" fontId="0" fillId="0" borderId="54" xfId="0" applyNumberFormat="1" applyBorder="1"/>
    <xf numFmtId="0" fontId="10" fillId="0" borderId="0" xfId="0" applyFont="1" applyBorder="1" applyAlignment="1">
      <alignment horizontal="center"/>
    </xf>
    <xf numFmtId="0" fontId="1" fillId="0" borderId="54" xfId="0" applyNumberFormat="1" applyFont="1" applyBorder="1"/>
    <xf numFmtId="0" fontId="0" fillId="0" borderId="54" xfId="0" applyNumberFormat="1" applyFont="1" applyBorder="1"/>
    <xf numFmtId="0" fontId="1" fillId="0" borderId="53" xfId="0" applyNumberFormat="1" applyFont="1" applyBorder="1"/>
    <xf numFmtId="0" fontId="0" fillId="0" borderId="68" xfId="0" applyBorder="1"/>
    <xf numFmtId="0" fontId="0" fillId="0" borderId="10" xfId="0" applyBorder="1"/>
    <xf numFmtId="21" fontId="0" fillId="0" borderId="0" xfId="0" applyNumberFormat="1"/>
    <xf numFmtId="0" fontId="0" fillId="0" borderId="22" xfId="0" applyNumberFormat="1" applyBorder="1"/>
    <xf numFmtId="0" fontId="0" fillId="0" borderId="61" xfId="0" applyBorder="1"/>
    <xf numFmtId="0" fontId="0" fillId="0" borderId="9" xfId="0" applyBorder="1" applyAlignment="1">
      <alignment horizontal="center"/>
    </xf>
    <xf numFmtId="0" fontId="0" fillId="0" borderId="60" xfId="0" applyNumberFormat="1" applyBorder="1"/>
    <xf numFmtId="0" fontId="3" fillId="0" borderId="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21" fontId="0" fillId="0" borderId="52" xfId="0" applyNumberFormat="1" applyBorder="1"/>
    <xf numFmtId="20" fontId="0" fillId="0" borderId="63" xfId="0" applyNumberFormat="1" applyBorder="1"/>
    <xf numFmtId="21" fontId="0" fillId="0" borderId="0" xfId="0" applyNumberFormat="1" applyBorder="1" applyAlignment="1">
      <alignment horizontal="right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46" xfId="0" applyBorder="1"/>
    <xf numFmtId="2" fontId="0" fillId="0" borderId="9" xfId="0" applyNumberFormat="1" applyBorder="1"/>
    <xf numFmtId="0" fontId="0" fillId="0" borderId="0" xfId="0" applyBorder="1" applyAlignment="1">
      <alignment horizontal="center"/>
    </xf>
    <xf numFmtId="166" fontId="0" fillId="0" borderId="9" xfId="0" applyNumberFormat="1" applyBorder="1"/>
    <xf numFmtId="0" fontId="0" fillId="0" borderId="71" xfId="0" applyBorder="1"/>
    <xf numFmtId="0" fontId="0" fillId="0" borderId="70" xfId="0" applyBorder="1"/>
    <xf numFmtId="0" fontId="0" fillId="0" borderId="70" xfId="0" applyBorder="1" applyAlignment="1">
      <alignment horizontal="center"/>
    </xf>
    <xf numFmtId="0" fontId="0" fillId="0" borderId="72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75" xfId="0" applyBorder="1" applyAlignment="1"/>
    <xf numFmtId="0" fontId="0" fillId="0" borderId="67" xfId="0" applyBorder="1" applyAlignment="1"/>
    <xf numFmtId="0" fontId="0" fillId="0" borderId="69" xfId="0" applyBorder="1" applyAlignment="1"/>
    <xf numFmtId="0" fontId="0" fillId="0" borderId="70" xfId="0" applyBorder="1" applyAlignment="1"/>
    <xf numFmtId="0" fontId="0" fillId="0" borderId="86" xfId="0" applyBorder="1" applyAlignment="1">
      <alignment horizontal="center"/>
    </xf>
    <xf numFmtId="0" fontId="0" fillId="0" borderId="87" xfId="0" applyBorder="1"/>
    <xf numFmtId="0" fontId="0" fillId="0" borderId="86" xfId="0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6" xfId="0" applyBorder="1"/>
    <xf numFmtId="0" fontId="0" fillId="0" borderId="97" xfId="0" applyBorder="1"/>
    <xf numFmtId="0" fontId="0" fillId="0" borderId="101" xfId="0" applyBorder="1"/>
    <xf numFmtId="0" fontId="0" fillId="0" borderId="82" xfId="0" applyBorder="1"/>
    <xf numFmtId="0" fontId="0" fillId="0" borderId="102" xfId="0" applyBorder="1"/>
    <xf numFmtId="0" fontId="0" fillId="0" borderId="0" xfId="0" applyNumberFormat="1" applyBorder="1"/>
    <xf numFmtId="2" fontId="0" fillId="0" borderId="0" xfId="0" applyNumberFormat="1" applyBorder="1"/>
    <xf numFmtId="20" fontId="0" fillId="0" borderId="0" xfId="0" applyNumberFormat="1" applyBorder="1"/>
    <xf numFmtId="0" fontId="0" fillId="0" borderId="69" xfId="0" applyFill="1" applyBorder="1"/>
    <xf numFmtId="21" fontId="0" fillId="0" borderId="69" xfId="0" applyNumberFormat="1" applyFill="1" applyBorder="1"/>
    <xf numFmtId="21" fontId="0" fillId="0" borderId="69" xfId="0" applyNumberFormat="1" applyBorder="1"/>
    <xf numFmtId="0" fontId="0" fillId="0" borderId="0" xfId="0" applyFill="1" applyBorder="1"/>
    <xf numFmtId="167" fontId="0" fillId="0" borderId="52" xfId="0" applyNumberFormat="1" applyBorder="1"/>
    <xf numFmtId="0" fontId="0" fillId="0" borderId="67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/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vertical="center"/>
    </xf>
    <xf numFmtId="46" fontId="0" fillId="0" borderId="0" xfId="0" applyNumberFormat="1"/>
    <xf numFmtId="0" fontId="9" fillId="0" borderId="83" xfId="0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0" fillId="0" borderId="49" xfId="0" applyBorder="1"/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5" xfId="0" applyBorder="1"/>
    <xf numFmtId="0" fontId="0" fillId="0" borderId="61" xfId="0" applyBorder="1"/>
    <xf numFmtId="0" fontId="4" fillId="0" borderId="4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74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5" xfId="0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66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4" fillId="0" borderId="81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0" xfId="0" applyNumberFormat="1" applyBorder="1"/>
  </cellXfs>
  <cellStyles count="2">
    <cellStyle name="Comma" xfId="1" builtinId="3"/>
    <cellStyle name="Normal" xfId="0" builtinId="0"/>
  </cellStyles>
  <dxfs count="59">
    <dxf>
      <numFmt numFmtId="26" formatCode="h:mm:ss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26" formatCode="h:mm:ss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26" formatCode="h:mm:ss"/>
      <border diagonalUp="0" diagonalDown="0" outline="0">
        <left/>
        <right/>
        <top/>
        <bottom/>
      </border>
    </dxf>
    <dxf>
      <numFmt numFmtId="26" formatCode="h:mm:ss"/>
      <border diagonalUp="0" diagonalDown="0" outline="0">
        <left/>
        <right/>
        <top/>
        <bottom/>
      </border>
    </dxf>
    <dxf>
      <numFmt numFmtId="167" formatCode="hh:mm:ss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168" formatCode="h:mm:ss;@"/>
      <border diagonalUp="0" diagonalDown="0" outline="0">
        <left/>
        <right/>
        <top/>
        <bottom/>
      </border>
    </dxf>
    <dxf>
      <numFmt numFmtId="26" formatCode="h:mm:ss"/>
      <border diagonalUp="0" diagonalDown="0" outline="0">
        <left/>
        <right/>
        <top/>
        <bottom/>
      </border>
    </dxf>
    <dxf>
      <numFmt numFmtId="26" formatCode="h:mm:ss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8" formatCode="h:mm:ss;@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8" formatCode="h:mm:ss;@"/>
    </dxf>
    <dxf>
      <numFmt numFmtId="26" formatCode="h:mm:ss"/>
    </dxf>
    <dxf>
      <numFmt numFmtId="26" formatCode="h:mm:ss"/>
    </dxf>
    <dxf>
      <numFmt numFmtId="168" formatCode="h:mm:ss;@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6" formatCode="h:mm:ss"/>
    </dxf>
    <dxf>
      <numFmt numFmtId="26" formatCode="h:mm:ss"/>
    </dxf>
    <dxf>
      <numFmt numFmtId="26" formatCode="h:mm:ss"/>
    </dxf>
    <dxf>
      <numFmt numFmtId="26" formatCode="h:mm:ss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numFmt numFmtId="26" formatCode="h:mm:ss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6" formatCode="h:mm:ss"/>
    </dxf>
    <dxf>
      <fill>
        <patternFill patternType="none">
          <fgColor indexed="64"/>
          <bgColor indexed="65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26" formatCode="h:mm:ss"/>
    </dxf>
    <dxf>
      <numFmt numFmtId="26" formatCode="h:mm:ss"/>
    </dxf>
    <dxf>
      <numFmt numFmtId="167" formatCode="hh:mm:ss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fa-IR"/>
                </a:pPr>
                <a:endParaRPr lang="en-US"/>
              </a:p>
            </c:txPr>
            <c:showVal val="1"/>
          </c:dLbls>
          <c:cat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cat>
          <c:val>
            <c:numRef>
              <c:f>'1-2'!$C$2:$C$11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dLbls>
            <c:txPr>
              <a:bodyPr/>
              <a:lstStyle/>
              <a:p>
                <a:pPr>
                  <a:defRPr lang="fa-IR"/>
                </a:pPr>
                <a:endParaRPr lang="en-US"/>
              </a:p>
            </c:txPr>
            <c:showVal val="1"/>
          </c:dLbls>
          <c:cat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cat>
          <c:val>
            <c:numRef>
              <c:f>'1-2'!$D$2:$D$11</c:f>
              <c:numCache>
                <c:formatCode>General</c:formatCode>
                <c:ptCount val="10"/>
              </c:numCache>
            </c:numRef>
          </c:val>
        </c:ser>
        <c:ser>
          <c:idx val="2"/>
          <c:order val="2"/>
          <c:dLbls>
            <c:txPr>
              <a:bodyPr/>
              <a:lstStyle/>
              <a:p>
                <a:pPr>
                  <a:defRPr lang="fa-IR"/>
                </a:pPr>
                <a:endParaRPr lang="en-US"/>
              </a:p>
            </c:txPr>
            <c:showVal val="1"/>
          </c:dLbls>
          <c:cat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cat>
          <c:val>
            <c:numRef>
              <c:f>'1-2'!$E$2:$E$11</c:f>
              <c:numCache>
                <c:formatCode>General</c:formatCode>
                <c:ptCount val="10"/>
                <c:pt idx="2">
                  <c:v>0</c:v>
                </c:pt>
                <c:pt idx="3">
                  <c:v>20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dLbls>
            <c:txPr>
              <a:bodyPr/>
              <a:lstStyle/>
              <a:p>
                <a:pPr>
                  <a:defRPr lang="fa-IR"/>
                </a:pPr>
                <a:endParaRPr lang="en-US"/>
              </a:p>
            </c:txPr>
            <c:showVal val="1"/>
          </c:dLbls>
          <c:cat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cat>
          <c:val>
            <c:numRef>
              <c:f>'1-2'!$F$2:$F$11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dLbls>
            <c:txPr>
              <a:bodyPr/>
              <a:lstStyle/>
              <a:p>
                <a:pPr>
                  <a:defRPr lang="fa-IR"/>
                </a:pPr>
                <a:endParaRPr lang="en-US"/>
              </a:p>
            </c:txPr>
            <c:showVal val="1"/>
          </c:dLbls>
          <c:cat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cat>
          <c:val>
            <c:numRef>
              <c:f>'1-2'!$G$2:$G$11</c:f>
              <c:numCache>
                <c:formatCode>General</c:formatCode>
                <c:ptCount val="10"/>
              </c:numCache>
            </c:numRef>
          </c:val>
        </c:ser>
        <c:dLbls>
          <c:showVal val="1"/>
        </c:dLbls>
        <c:axId val="76762112"/>
        <c:axId val="76800768"/>
      </c:barChart>
      <c:catAx>
        <c:axId val="7676211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6800768"/>
        <c:crosses val="autoZero"/>
        <c:auto val="1"/>
        <c:lblAlgn val="ctr"/>
        <c:lblOffset val="100"/>
      </c:catAx>
      <c:valAx>
        <c:axId val="7680076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6762112"/>
        <c:crosses val="autoZero"/>
        <c:crossBetween val="between"/>
      </c:valAx>
    </c:plotArea>
    <c:legend>
      <c:legendPos val="l"/>
      <c:layout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fa-IR"/>
            </a:pPr>
            <a:r>
              <a:rPr lang="fa-IR"/>
              <a:t>نمودار فراوانی داده ها برای ایستگاه 3 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strRef>
              <c:f>'3-2'!$C$2:$C$3</c:f>
              <c:strCache>
                <c:ptCount val="1"/>
                <c:pt idx="0">
                  <c:v>جدول فراوانی داده ها برای ایستگاه 3 فراوانی زمان فعالیت</c:v>
                </c:pt>
              </c:strCache>
            </c:strRef>
          </c:tx>
          <c:marker>
            <c:symbol val="none"/>
          </c:marker>
          <c:xVal>
            <c:strRef>
              <c:f>'3-2'!$B$4:$B$10</c:f>
              <c:strCache>
                <c:ptCount val="7"/>
                <c:pt idx="0">
                  <c:v>[0.19-1.75)</c:v>
                </c:pt>
                <c:pt idx="1">
                  <c:v>[1.75-3.31)</c:v>
                </c:pt>
                <c:pt idx="2">
                  <c:v>[3.31-4.87)</c:v>
                </c:pt>
                <c:pt idx="3">
                  <c:v>[4.87-6.43)</c:v>
                </c:pt>
                <c:pt idx="4">
                  <c:v>[6.43-7.99)</c:v>
                </c:pt>
                <c:pt idx="5">
                  <c:v>[7.99-9.55)</c:v>
                </c:pt>
                <c:pt idx="6">
                  <c:v>[9.55-11.11)</c:v>
                </c:pt>
              </c:strCache>
            </c:strRef>
          </c:xVal>
          <c:yVal>
            <c:numRef>
              <c:f>'3-2'!$C$4:$C$10</c:f>
              <c:numCache>
                <c:formatCode>General</c:formatCode>
                <c:ptCount val="7"/>
                <c:pt idx="0">
                  <c:v>25</c:v>
                </c:pt>
                <c:pt idx="1">
                  <c:v>11</c:v>
                </c:pt>
                <c:pt idx="2">
                  <c:v>3</c:v>
                </c:pt>
                <c:pt idx="3">
                  <c:v>9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yVal>
          <c:smooth val="1"/>
        </c:ser>
        <c:axId val="77392896"/>
        <c:axId val="77681408"/>
      </c:scatterChart>
      <c:valAx>
        <c:axId val="77392896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681408"/>
        <c:crosses val="autoZero"/>
        <c:crossBetween val="midCat"/>
      </c:valAx>
      <c:valAx>
        <c:axId val="7768140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392896"/>
        <c:crosses val="autoZero"/>
        <c:crossBetween val="midCat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'3-2'!$C$29</c:f>
              <c:strCache>
                <c:ptCount val="1"/>
                <c:pt idx="0">
                  <c:v>فراوانی زمان انتظار</c:v>
                </c:pt>
              </c:strCache>
            </c:strRef>
          </c:tx>
          <c:marker>
            <c:symbol val="none"/>
          </c:marker>
          <c:cat>
            <c:strRef>
              <c:f>'3-2'!$B$30:$B$35</c:f>
              <c:strCache>
                <c:ptCount val="6"/>
                <c:pt idx="0">
                  <c:v>[0.02-.98</c:v>
                </c:pt>
                <c:pt idx="1">
                  <c:v>[.98-1.94)</c:v>
                </c:pt>
                <c:pt idx="2">
                  <c:v>[1.94-2.9)</c:v>
                </c:pt>
                <c:pt idx="3">
                  <c:v>[2.9-3.86)</c:v>
                </c:pt>
                <c:pt idx="4">
                  <c:v>[3.86-4.82)</c:v>
                </c:pt>
                <c:pt idx="5">
                  <c:v>[4.82-5.78)</c:v>
                </c:pt>
              </c:strCache>
            </c:strRef>
          </c:cat>
          <c:val>
            <c:numRef>
              <c:f>'3-2'!$C$30:$C$35</c:f>
              <c:numCache>
                <c:formatCode>General</c:formatCode>
                <c:ptCount val="6"/>
                <c:pt idx="0">
                  <c:v>13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marker val="1"/>
        <c:axId val="77718272"/>
        <c:axId val="77719808"/>
      </c:lineChart>
      <c:catAx>
        <c:axId val="7771827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719808"/>
        <c:crosses val="autoZero"/>
        <c:auto val="1"/>
        <c:lblAlgn val="ctr"/>
        <c:lblOffset val="100"/>
      </c:catAx>
      <c:valAx>
        <c:axId val="7771980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718272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'3-2'!$C$28:$C$29</c:f>
              <c:strCache>
                <c:ptCount val="1"/>
                <c:pt idx="0">
                  <c:v>جدول فراوانی داده ها برای  ز انتظار ایستگاه 3 فراوانی زمان انتظار</c:v>
                </c:pt>
              </c:strCache>
            </c:strRef>
          </c:tx>
          <c:cat>
            <c:strRef>
              <c:f>'3-2'!$B$30:$B$35</c:f>
              <c:strCache>
                <c:ptCount val="6"/>
                <c:pt idx="0">
                  <c:v>[0.02-.98</c:v>
                </c:pt>
                <c:pt idx="1">
                  <c:v>[.98-1.94)</c:v>
                </c:pt>
                <c:pt idx="2">
                  <c:v>[1.94-2.9)</c:v>
                </c:pt>
                <c:pt idx="3">
                  <c:v>[2.9-3.86)</c:v>
                </c:pt>
                <c:pt idx="4">
                  <c:v>[3.86-4.82)</c:v>
                </c:pt>
                <c:pt idx="5">
                  <c:v>[4.82-5.78)</c:v>
                </c:pt>
              </c:strCache>
            </c:strRef>
          </c:cat>
          <c:val>
            <c:numRef>
              <c:f>'3-2'!$C$30:$C$35</c:f>
              <c:numCache>
                <c:formatCode>General</c:formatCode>
                <c:ptCount val="6"/>
                <c:pt idx="0">
                  <c:v>13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axId val="77760768"/>
        <c:axId val="77770752"/>
      </c:barChart>
      <c:catAx>
        <c:axId val="77760768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770752"/>
        <c:crosses val="autoZero"/>
        <c:auto val="1"/>
        <c:lblAlgn val="ctr"/>
        <c:lblOffset val="100"/>
      </c:catAx>
      <c:valAx>
        <c:axId val="7777075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760768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'4-2'!$C$4</c:f>
              <c:strCache>
                <c:ptCount val="1"/>
                <c:pt idx="0">
                  <c:v>فراوانی</c:v>
                </c:pt>
              </c:strCache>
            </c:strRef>
          </c:tx>
          <c:cat>
            <c:strRef>
              <c:f>'4-2'!$B$5:$B$11</c:f>
              <c:strCache>
                <c:ptCount val="7"/>
                <c:pt idx="0">
                  <c:v>[0.1-1.72)</c:v>
                </c:pt>
                <c:pt idx="1">
                  <c:v>[1.72-3.34)</c:v>
                </c:pt>
                <c:pt idx="2">
                  <c:v>[3.34-4.96)</c:v>
                </c:pt>
                <c:pt idx="3">
                  <c:v>[4.96-6.58)</c:v>
                </c:pt>
                <c:pt idx="4">
                  <c:v>[6.58-8.2)</c:v>
                </c:pt>
                <c:pt idx="5">
                  <c:v>[8.2-9.82)</c:v>
                </c:pt>
                <c:pt idx="6">
                  <c:v>[9.82-11.44)</c:v>
                </c:pt>
              </c:strCache>
            </c:strRef>
          </c:cat>
          <c:val>
            <c:numRef>
              <c:f>'4-2'!$C$5:$C$11</c:f>
              <c:numCache>
                <c:formatCode>General</c:formatCode>
                <c:ptCount val="7"/>
                <c:pt idx="0">
                  <c:v>19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axId val="77803904"/>
        <c:axId val="77805440"/>
      </c:barChart>
      <c:catAx>
        <c:axId val="77803904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05440"/>
        <c:crosses val="autoZero"/>
        <c:auto val="1"/>
        <c:lblAlgn val="ctr"/>
        <c:lblOffset val="100"/>
      </c:catAx>
      <c:valAx>
        <c:axId val="77805440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03904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'4-2'!$C$4</c:f>
              <c:strCache>
                <c:ptCount val="1"/>
                <c:pt idx="0">
                  <c:v>فراوانی</c:v>
                </c:pt>
              </c:strCache>
            </c:strRef>
          </c:tx>
          <c:marker>
            <c:symbol val="none"/>
          </c:marker>
          <c:cat>
            <c:strRef>
              <c:f>'4-2'!$B$5:$B$11</c:f>
              <c:strCache>
                <c:ptCount val="7"/>
                <c:pt idx="0">
                  <c:v>[0.1-1.72)</c:v>
                </c:pt>
                <c:pt idx="1">
                  <c:v>[1.72-3.34)</c:v>
                </c:pt>
                <c:pt idx="2">
                  <c:v>[3.34-4.96)</c:v>
                </c:pt>
                <c:pt idx="3">
                  <c:v>[4.96-6.58)</c:v>
                </c:pt>
                <c:pt idx="4">
                  <c:v>[6.58-8.2)</c:v>
                </c:pt>
                <c:pt idx="5">
                  <c:v>[8.2-9.82)</c:v>
                </c:pt>
                <c:pt idx="6">
                  <c:v>[9.82-11.44)</c:v>
                </c:pt>
              </c:strCache>
            </c:strRef>
          </c:cat>
          <c:val>
            <c:numRef>
              <c:f>'4-2'!$C$5:$C$11</c:f>
              <c:numCache>
                <c:formatCode>General</c:formatCode>
                <c:ptCount val="7"/>
                <c:pt idx="0">
                  <c:v>19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marker val="1"/>
        <c:axId val="77838208"/>
        <c:axId val="77839744"/>
      </c:lineChart>
      <c:catAx>
        <c:axId val="77838208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39744"/>
        <c:crosses val="autoZero"/>
        <c:auto val="1"/>
        <c:lblAlgn val="ctr"/>
        <c:lblOffset val="100"/>
      </c:catAx>
      <c:valAx>
        <c:axId val="77839744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38208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'4-2'!$C$31</c:f>
              <c:strCache>
                <c:ptCount val="1"/>
                <c:pt idx="0">
                  <c:v>فراوانی</c:v>
                </c:pt>
              </c:strCache>
            </c:strRef>
          </c:tx>
          <c:cat>
            <c:strRef>
              <c:f>'4-2'!$B$32:$B$36</c:f>
              <c:strCache>
                <c:ptCount val="5"/>
                <c:pt idx="0">
                  <c:v>[.43-11.02)</c:v>
                </c:pt>
                <c:pt idx="1">
                  <c:v>[11.02-21.61)</c:v>
                </c:pt>
                <c:pt idx="2">
                  <c:v>[21.61-32.3)</c:v>
                </c:pt>
                <c:pt idx="3">
                  <c:v>[32.3-42.49)</c:v>
                </c:pt>
                <c:pt idx="4">
                  <c:v>[42.79-53.38)</c:v>
                </c:pt>
              </c:strCache>
            </c:strRef>
          </c:cat>
          <c:val>
            <c:numRef>
              <c:f>'4-2'!$C$32:$C$36</c:f>
              <c:numCache>
                <c:formatCode>General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axId val="77852032"/>
        <c:axId val="77878400"/>
      </c:barChart>
      <c:catAx>
        <c:axId val="7785203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78400"/>
        <c:crosses val="autoZero"/>
        <c:auto val="1"/>
        <c:lblAlgn val="ctr"/>
        <c:lblOffset val="100"/>
      </c:catAx>
      <c:valAx>
        <c:axId val="77878400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52032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11288888888888886"/>
          <c:y val="1.8518518518518524E-2"/>
        </c:manualLayout>
      </c:layout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'4-2'!$C$30:$C$31</c:f>
              <c:strCache>
                <c:ptCount val="1"/>
                <c:pt idx="0">
                  <c:v>جدول فراوانی داده های ایستگاه4(زمان انتظار) فراوانی</c:v>
                </c:pt>
              </c:strCache>
            </c:strRef>
          </c:tx>
          <c:marker>
            <c:symbol val="none"/>
          </c:marker>
          <c:cat>
            <c:strRef>
              <c:f>'4-2'!$B$32:$B$36</c:f>
              <c:strCache>
                <c:ptCount val="5"/>
                <c:pt idx="0">
                  <c:v>[.43-11.02)</c:v>
                </c:pt>
                <c:pt idx="1">
                  <c:v>[11.02-21.61)</c:v>
                </c:pt>
                <c:pt idx="2">
                  <c:v>[21.61-32.3)</c:v>
                </c:pt>
                <c:pt idx="3">
                  <c:v>[32.3-42.49)</c:v>
                </c:pt>
                <c:pt idx="4">
                  <c:v>[42.79-53.38)</c:v>
                </c:pt>
              </c:strCache>
            </c:strRef>
          </c:cat>
          <c:val>
            <c:numRef>
              <c:f>'4-2'!$C$32:$C$36</c:f>
              <c:numCache>
                <c:formatCode>General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marker val="1"/>
        <c:axId val="77898880"/>
        <c:axId val="77900416"/>
      </c:lineChart>
      <c:catAx>
        <c:axId val="77898880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900416"/>
        <c:crosses val="autoZero"/>
        <c:auto val="1"/>
        <c:lblAlgn val="ctr"/>
        <c:lblOffset val="100"/>
      </c:catAx>
      <c:valAx>
        <c:axId val="77900416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898880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'5-2'!$C$3</c:f>
              <c:strCache>
                <c:ptCount val="1"/>
                <c:pt idx="0">
                  <c:v>فراوانی</c:v>
                </c:pt>
              </c:strCache>
            </c:strRef>
          </c:tx>
          <c:cat>
            <c:strRef>
              <c:f>'5-2'!$B$4:$B$10</c:f>
              <c:strCache>
                <c:ptCount val="7"/>
                <c:pt idx="0">
                  <c:v>[0-.84)</c:v>
                </c:pt>
                <c:pt idx="1">
                  <c:v>[.84-1.68)</c:v>
                </c:pt>
                <c:pt idx="2">
                  <c:v>[1.68-2.52)</c:v>
                </c:pt>
                <c:pt idx="3">
                  <c:v>[2.52-3.36)</c:v>
                </c:pt>
                <c:pt idx="4">
                  <c:v>[3.36-4.2)</c:v>
                </c:pt>
                <c:pt idx="5">
                  <c:v>[4.2-5.04)</c:v>
                </c:pt>
                <c:pt idx="6">
                  <c:v>[5.04-5.88)</c:v>
                </c:pt>
              </c:strCache>
            </c:strRef>
          </c:cat>
          <c:val>
            <c:numRef>
              <c:f>'5-2'!$C$4:$C$10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axId val="77982720"/>
        <c:axId val="77984512"/>
      </c:barChart>
      <c:catAx>
        <c:axId val="77982720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984512"/>
        <c:crosses val="autoZero"/>
        <c:auto val="1"/>
        <c:lblAlgn val="ctr"/>
        <c:lblOffset val="100"/>
      </c:catAx>
      <c:valAx>
        <c:axId val="7798451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982720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'5-2'!$C$2:$C$3</c:f>
              <c:strCache>
                <c:ptCount val="1"/>
                <c:pt idx="0">
                  <c:v>جدول فراوانی زمان فعالیت 5 فراوانی</c:v>
                </c:pt>
              </c:strCache>
            </c:strRef>
          </c:tx>
          <c:marker>
            <c:symbol val="none"/>
          </c:marker>
          <c:cat>
            <c:strRef>
              <c:f>'5-2'!$B$4:$B$10</c:f>
              <c:strCache>
                <c:ptCount val="7"/>
                <c:pt idx="0">
                  <c:v>[0-.84)</c:v>
                </c:pt>
                <c:pt idx="1">
                  <c:v>[.84-1.68)</c:v>
                </c:pt>
                <c:pt idx="2">
                  <c:v>[1.68-2.52)</c:v>
                </c:pt>
                <c:pt idx="3">
                  <c:v>[2.52-3.36)</c:v>
                </c:pt>
                <c:pt idx="4">
                  <c:v>[3.36-4.2)</c:v>
                </c:pt>
                <c:pt idx="5">
                  <c:v>[4.2-5.04)</c:v>
                </c:pt>
                <c:pt idx="6">
                  <c:v>[5.04-5.88)</c:v>
                </c:pt>
              </c:strCache>
            </c:strRef>
          </c:cat>
          <c:val>
            <c:numRef>
              <c:f>'5-2'!$C$4:$C$10</c:f>
              <c:numCache>
                <c:formatCode>General</c:formatCode>
                <c:ptCount val="7"/>
                <c:pt idx="0">
                  <c:v>13</c:v>
                </c:pt>
                <c:pt idx="1">
                  <c:v>15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marker val="1"/>
        <c:axId val="78021376"/>
        <c:axId val="78022912"/>
      </c:lineChart>
      <c:catAx>
        <c:axId val="78021376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022912"/>
        <c:crosses val="autoZero"/>
        <c:auto val="1"/>
        <c:lblAlgn val="ctr"/>
        <c:lblOffset val="100"/>
      </c:catAx>
      <c:valAx>
        <c:axId val="7802291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021376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'5-2'!$C$25</c:f>
              <c:strCache>
                <c:ptCount val="1"/>
                <c:pt idx="0">
                  <c:v>فراوانی</c:v>
                </c:pt>
              </c:strCache>
            </c:strRef>
          </c:tx>
          <c:cat>
            <c:strRef>
              <c:f>'5-2'!$B$26:$B$29</c:f>
              <c:strCache>
                <c:ptCount val="4"/>
                <c:pt idx="0">
                  <c:v>[.3-.81)</c:v>
                </c:pt>
                <c:pt idx="1">
                  <c:v>[.81-1.32)</c:v>
                </c:pt>
                <c:pt idx="2">
                  <c:v>[1.32-1.83)</c:v>
                </c:pt>
                <c:pt idx="3">
                  <c:v>[1.83-2.34)</c:v>
                </c:pt>
              </c:strCache>
            </c:strRef>
          </c:cat>
          <c:val>
            <c:numRef>
              <c:f>'5-2'!$C$26:$C$29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axId val="78125312"/>
        <c:axId val="78131200"/>
      </c:barChart>
      <c:catAx>
        <c:axId val="7812531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131200"/>
        <c:crosses val="autoZero"/>
        <c:auto val="1"/>
        <c:lblAlgn val="ctr"/>
        <c:lblOffset val="100"/>
      </c:catAx>
      <c:valAx>
        <c:axId val="78131200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125312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3159776902887139"/>
          <c:y val="4.6770924467774859E-2"/>
          <c:w val="0.70091382327209095"/>
          <c:h val="0.83588363954505684"/>
        </c:manualLayout>
      </c:layout>
      <c:scatterChart>
        <c:scatterStyle val="lineMarker"/>
        <c:ser>
          <c:idx val="0"/>
          <c:order val="0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'1-2'!$C$2:$C$11</c:f>
              <c:numCache>
                <c:formatCode>General</c:formatCode>
                <c:ptCount val="10"/>
              </c:numCache>
            </c:numRef>
          </c:yVal>
        </c:ser>
        <c:ser>
          <c:idx val="1"/>
          <c:order val="1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'1-2'!$D$2:$D$11</c:f>
              <c:numCache>
                <c:formatCode>General</c:formatCode>
                <c:ptCount val="10"/>
              </c:numCache>
            </c:numRef>
          </c:yVal>
        </c:ser>
        <c:ser>
          <c:idx val="2"/>
          <c:order val="2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'1-2'!$E$2:$E$11</c:f>
              <c:numCache>
                <c:formatCode>General</c:formatCode>
                <c:ptCount val="10"/>
                <c:pt idx="2">
                  <c:v>0</c:v>
                </c:pt>
                <c:pt idx="3">
                  <c:v>20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</c:ser>
        <c:ser>
          <c:idx val="3"/>
          <c:order val="3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'1-2'!$F$2:$F$11</c:f>
              <c:numCache>
                <c:formatCode>General</c:formatCode>
                <c:ptCount val="10"/>
              </c:numCache>
            </c:numRef>
          </c:yVal>
        </c:ser>
        <c:ser>
          <c:idx val="4"/>
          <c:order val="4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'1-2'!$G$2:$G$11</c:f>
              <c:numCache>
                <c:formatCode>General</c:formatCode>
                <c:ptCount val="10"/>
              </c:numCache>
            </c:numRef>
          </c:yVal>
        </c:ser>
        <c:axId val="70411392"/>
        <c:axId val="70412928"/>
      </c:scatterChart>
      <c:valAx>
        <c:axId val="7041139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0412928"/>
        <c:crosses val="autoZero"/>
        <c:crossBetween val="midCat"/>
      </c:valAx>
      <c:valAx>
        <c:axId val="7041292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0411392"/>
        <c:crosses val="autoZero"/>
        <c:crossBetween val="midCat"/>
      </c:valAx>
    </c:plotArea>
    <c:legend>
      <c:legendPos val="l"/>
      <c:layout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'5-2'!$C$24:$C$25</c:f>
              <c:strCache>
                <c:ptCount val="1"/>
                <c:pt idx="0">
                  <c:v>جدول فراوانی زمان انتظار5 فراوانی</c:v>
                </c:pt>
              </c:strCache>
            </c:strRef>
          </c:tx>
          <c:marker>
            <c:symbol val="none"/>
          </c:marker>
          <c:cat>
            <c:strRef>
              <c:f>'5-2'!$B$26:$B$29</c:f>
              <c:strCache>
                <c:ptCount val="4"/>
                <c:pt idx="0">
                  <c:v>[.3-.81)</c:v>
                </c:pt>
                <c:pt idx="1">
                  <c:v>[.81-1.32)</c:v>
                </c:pt>
                <c:pt idx="2">
                  <c:v>[1.32-1.83)</c:v>
                </c:pt>
                <c:pt idx="3">
                  <c:v>[1.83-2.34)</c:v>
                </c:pt>
              </c:strCache>
            </c:strRef>
          </c:cat>
          <c:val>
            <c:numRef>
              <c:f>'5-2'!$C$26:$C$29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marker val="1"/>
        <c:axId val="78176256"/>
        <c:axId val="78177792"/>
      </c:lineChart>
      <c:catAx>
        <c:axId val="78176256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177792"/>
        <c:crosses val="autoZero"/>
        <c:auto val="1"/>
        <c:lblAlgn val="ctr"/>
        <c:lblOffset val="100"/>
      </c:catAx>
      <c:valAx>
        <c:axId val="7817779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8176256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'1-2'!$C$2:$C$11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'1-2'!$D$2:$D$11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'1-2'!$E$2:$E$11</c:f>
              <c:numCache>
                <c:formatCode>General</c:formatCode>
                <c:ptCount val="10"/>
                <c:pt idx="2">
                  <c:v>0</c:v>
                </c:pt>
                <c:pt idx="3">
                  <c:v>20</c:v>
                </c:pt>
                <c:pt idx="4">
                  <c:v>10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'1-2'!$F$2:$F$11</c:f>
              <c:numCache>
                <c:formatCode>General</c:formatCode>
                <c:ptCount val="10"/>
              </c:numCache>
            </c:numRef>
          </c:yVal>
          <c:smooth val="1"/>
        </c:ser>
        <c:ser>
          <c:idx val="4"/>
          <c:order val="4"/>
          <c:marker>
            <c:symbol val="none"/>
          </c:marker>
          <c:xVal>
            <c:strRef>
              <c:f>'1-2'!$B$2:$B$11</c:f>
              <c:strCache>
                <c:ptCount val="10"/>
                <c:pt idx="0">
                  <c:v>جدول فراوانی داده ها(ز فعالیت) برای ایستگاه 1</c:v>
                </c:pt>
                <c:pt idx="2">
                  <c:v>بازه ها</c:v>
                </c:pt>
                <c:pt idx="3">
                  <c:v>[0.05-1.46)</c:v>
                </c:pt>
                <c:pt idx="4">
                  <c:v>[1.46-2.87)</c:v>
                </c:pt>
                <c:pt idx="5">
                  <c:v>[2.87-4.28)</c:v>
                </c:pt>
                <c:pt idx="6">
                  <c:v>[4.28-5.69)</c:v>
                </c:pt>
                <c:pt idx="7">
                  <c:v>[5.69-7.1)</c:v>
                </c:pt>
                <c:pt idx="8">
                  <c:v>[7.1-8.51)</c:v>
                </c:pt>
                <c:pt idx="9">
                  <c:v>[8.51-9.92)</c:v>
                </c:pt>
              </c:strCache>
            </c:strRef>
          </c:xVal>
          <c:yVal>
            <c:numRef>
              <c:f>'1-2'!$G$2:$G$11</c:f>
              <c:numCache>
                <c:formatCode>General</c:formatCode>
                <c:ptCount val="10"/>
              </c:numCache>
            </c:numRef>
          </c:yVal>
          <c:smooth val="1"/>
        </c:ser>
        <c:axId val="76946432"/>
        <c:axId val="76964608"/>
      </c:scatterChart>
      <c:valAx>
        <c:axId val="7694643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6964608"/>
        <c:crosses val="autoZero"/>
        <c:crossBetween val="midCat"/>
      </c:valAx>
      <c:valAx>
        <c:axId val="7696460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6946432"/>
        <c:crosses val="autoZero"/>
        <c:crossBetween val="midCat"/>
      </c:valAx>
    </c:plotArea>
    <c:legend>
      <c:legendPos val="l"/>
      <c:layout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lineChart>
        <c:grouping val="stacked"/>
        <c:ser>
          <c:idx val="0"/>
          <c:order val="0"/>
          <c:tx>
            <c:strRef>
              <c:f>'1-2'!$D$29</c:f>
              <c:strCache>
                <c:ptCount val="1"/>
                <c:pt idx="0">
                  <c:v>فراوانی</c:v>
                </c:pt>
              </c:strCache>
            </c:strRef>
          </c:tx>
          <c:marker>
            <c:symbol val="none"/>
          </c:marker>
          <c:cat>
            <c:strRef>
              <c:f>'1-2'!$C$30:$C$35</c:f>
              <c:strCache>
                <c:ptCount val="6"/>
                <c:pt idx="0">
                  <c:v>[0.13-.726)</c:v>
                </c:pt>
                <c:pt idx="1">
                  <c:v>[.726-1.316)</c:v>
                </c:pt>
                <c:pt idx="2">
                  <c:v>[1.316-1.906)</c:v>
                </c:pt>
                <c:pt idx="3">
                  <c:v>[1.906-2.496)</c:v>
                </c:pt>
                <c:pt idx="4">
                  <c:v>[2.496-3.086)</c:v>
                </c:pt>
                <c:pt idx="5">
                  <c:v>[3.086-3.67)</c:v>
                </c:pt>
              </c:strCache>
            </c:strRef>
          </c:cat>
          <c:val>
            <c:numRef>
              <c:f>'1-2'!$D$30:$D$35</c:f>
              <c:numCache>
                <c:formatCode>General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marker val="1"/>
        <c:axId val="77001472"/>
        <c:axId val="77003008"/>
      </c:lineChart>
      <c:catAx>
        <c:axId val="7700147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003008"/>
        <c:crosses val="autoZero"/>
        <c:auto val="1"/>
        <c:lblAlgn val="ctr"/>
        <c:lblOffset val="100"/>
      </c:catAx>
      <c:valAx>
        <c:axId val="7700300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001472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'1-2'!$D$28:$D$29</c:f>
              <c:strCache>
                <c:ptCount val="1"/>
                <c:pt idx="0">
                  <c:v>جدول فراوانی زمان انتظار 1 فراوانی</c:v>
                </c:pt>
              </c:strCache>
            </c:strRef>
          </c:tx>
          <c:cat>
            <c:strRef>
              <c:f>'1-2'!$C$30:$C$35</c:f>
              <c:strCache>
                <c:ptCount val="6"/>
                <c:pt idx="0">
                  <c:v>[0.13-.726)</c:v>
                </c:pt>
                <c:pt idx="1">
                  <c:v>[.726-1.316)</c:v>
                </c:pt>
                <c:pt idx="2">
                  <c:v>[1.316-1.906)</c:v>
                </c:pt>
                <c:pt idx="3">
                  <c:v>[1.906-2.496)</c:v>
                </c:pt>
                <c:pt idx="4">
                  <c:v>[2.496-3.086)</c:v>
                </c:pt>
                <c:pt idx="5">
                  <c:v>[3.086-3.67)</c:v>
                </c:pt>
              </c:strCache>
            </c:strRef>
          </c:cat>
          <c:val>
            <c:numRef>
              <c:f>'1-2'!$D$30:$D$35</c:f>
              <c:numCache>
                <c:formatCode>General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axId val="77027584"/>
        <c:axId val="77053952"/>
      </c:barChart>
      <c:catAx>
        <c:axId val="77027584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053952"/>
        <c:crosses val="autoZero"/>
        <c:auto val="1"/>
        <c:lblAlgn val="ctr"/>
        <c:lblOffset val="100"/>
      </c:catAx>
      <c:valAx>
        <c:axId val="7705395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027584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fa-IR"/>
            </a:pPr>
            <a:r>
              <a:rPr lang="fa-IR"/>
              <a:t>هیستوگرام</a:t>
            </a:r>
            <a:r>
              <a:rPr lang="fa-IR" baseline="0"/>
              <a:t> </a:t>
            </a:r>
            <a:r>
              <a:rPr lang="fa-IR"/>
              <a:t>فراوانی زمان فعالیت</a:t>
            </a:r>
          </a:p>
        </c:rich>
      </c:tx>
      <c:layout>
        <c:manualLayout>
          <c:xMode val="edge"/>
          <c:yMode val="edge"/>
          <c:x val="0.26354155730533679"/>
          <c:y val="3.703703703703705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'2-2'!$C$3</c:f>
              <c:strCache>
                <c:ptCount val="1"/>
                <c:pt idx="0">
                  <c:v>فراوانی زمان فعالیت</c:v>
                </c:pt>
              </c:strCache>
            </c:strRef>
          </c:tx>
          <c:cat>
            <c:strRef>
              <c:f>'2-2'!$B$4:$B$10</c:f>
              <c:strCache>
                <c:ptCount val="7"/>
                <c:pt idx="0">
                  <c:v>[0.05-0.9)</c:v>
                </c:pt>
                <c:pt idx="1">
                  <c:v>[0.9-1.75)</c:v>
                </c:pt>
                <c:pt idx="2">
                  <c:v>[1.75-2.6)</c:v>
                </c:pt>
                <c:pt idx="3">
                  <c:v>[2.6-3.45)</c:v>
                </c:pt>
                <c:pt idx="4">
                  <c:v>[3.45-4.3)</c:v>
                </c:pt>
                <c:pt idx="5">
                  <c:v>[4.3-5.15)</c:v>
                </c:pt>
                <c:pt idx="6">
                  <c:v>[5.15-6)</c:v>
                </c:pt>
              </c:strCache>
            </c:strRef>
          </c:cat>
          <c:val>
            <c:numRef>
              <c:f>'2-2'!$C$4:$C$10</c:f>
              <c:numCache>
                <c:formatCode>General</c:formatCode>
                <c:ptCount val="7"/>
                <c:pt idx="0">
                  <c:v>21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axId val="77164928"/>
        <c:axId val="77166464"/>
      </c:barChart>
      <c:catAx>
        <c:axId val="77164928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166464"/>
        <c:crosses val="autoZero"/>
        <c:auto val="1"/>
        <c:lblAlgn val="ctr"/>
        <c:lblOffset val="100"/>
      </c:catAx>
      <c:valAx>
        <c:axId val="77166464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164928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fa-IR"/>
            </a:pPr>
            <a:r>
              <a:rPr lang="fa-IR"/>
              <a:t>هیستوگرام فراوانی زمان فعالیت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'2-2'!$C$3</c:f>
              <c:strCache>
                <c:ptCount val="1"/>
                <c:pt idx="0">
                  <c:v>فراوانی زمان فعالیت</c:v>
                </c:pt>
              </c:strCache>
            </c:strRef>
          </c:tx>
          <c:spPr>
            <a:ln w="28575">
              <a:noFill/>
            </a:ln>
          </c:spPr>
          <c:xVal>
            <c:strRef>
              <c:f>'2-2'!$B$4:$B$10</c:f>
              <c:strCache>
                <c:ptCount val="7"/>
                <c:pt idx="0">
                  <c:v>[0.05-0.9)</c:v>
                </c:pt>
                <c:pt idx="1">
                  <c:v>[0.9-1.75)</c:v>
                </c:pt>
                <c:pt idx="2">
                  <c:v>[1.75-2.6)</c:v>
                </c:pt>
                <c:pt idx="3">
                  <c:v>[2.6-3.45)</c:v>
                </c:pt>
                <c:pt idx="4">
                  <c:v>[3.45-4.3)</c:v>
                </c:pt>
                <c:pt idx="5">
                  <c:v>[4.3-5.15)</c:v>
                </c:pt>
                <c:pt idx="6">
                  <c:v>[5.15-6)</c:v>
                </c:pt>
              </c:strCache>
            </c:strRef>
          </c:xVal>
          <c:yVal>
            <c:numRef>
              <c:f>'2-2'!$C$4:$C$10</c:f>
              <c:numCache>
                <c:formatCode>General</c:formatCode>
                <c:ptCount val="7"/>
                <c:pt idx="0">
                  <c:v>21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yVal>
        </c:ser>
        <c:axId val="77199232"/>
        <c:axId val="77200768"/>
      </c:scatterChart>
      <c:valAx>
        <c:axId val="77199232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200768"/>
        <c:crosses val="autoZero"/>
        <c:crossBetween val="midCat"/>
      </c:valAx>
      <c:valAx>
        <c:axId val="77200768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199232"/>
        <c:crosses val="autoZero"/>
        <c:crossBetween val="midCat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Pr>
        <a:bodyPr/>
        <a:lstStyle/>
        <a:p>
          <a:pPr>
            <a:defRPr lang="fa-IR"/>
          </a:pPr>
          <a:endParaRPr lang="en-US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'2-2'!$C$25:$C$26</c:f>
              <c:strCache>
                <c:ptCount val="1"/>
                <c:pt idx="0">
                  <c:v>جدول فراوانی داده ها برای ایستگاه 2 (ز.انتظار) فراوانی زمان فعالیت</c:v>
                </c:pt>
              </c:strCache>
            </c:strRef>
          </c:tx>
          <c:cat>
            <c:strRef>
              <c:f>'2-2'!$B$27:$B$32</c:f>
              <c:strCache>
                <c:ptCount val="6"/>
                <c:pt idx="0">
                  <c:v>[1.40-2.82)</c:v>
                </c:pt>
                <c:pt idx="1">
                  <c:v>[2.82-4.24)</c:v>
                </c:pt>
                <c:pt idx="2">
                  <c:v>[4.24-5.66)</c:v>
                </c:pt>
                <c:pt idx="3">
                  <c:v>[5.66-7.08)</c:v>
                </c:pt>
                <c:pt idx="4">
                  <c:v>[7.08-8.50)</c:v>
                </c:pt>
                <c:pt idx="5">
                  <c:v>[8.50-9.92)</c:v>
                </c:pt>
              </c:strCache>
            </c:strRef>
          </c:cat>
          <c:val>
            <c:numRef>
              <c:f>'2-2'!$C$27:$C$32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axId val="77229440"/>
        <c:axId val="77243520"/>
      </c:barChart>
      <c:catAx>
        <c:axId val="77229440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243520"/>
        <c:crosses val="autoZero"/>
        <c:auto val="1"/>
        <c:lblAlgn val="ctr"/>
        <c:lblOffset val="100"/>
      </c:catAx>
      <c:valAx>
        <c:axId val="77243520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229440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fa-IR"/>
            </a:pPr>
            <a:r>
              <a:rPr lang="fa-IR"/>
              <a:t>نمودار فراوانی زمان فعالیت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'3-2'!$C$3</c:f>
              <c:strCache>
                <c:ptCount val="1"/>
                <c:pt idx="0">
                  <c:v>فراوانی زمان فعالیت</c:v>
                </c:pt>
              </c:strCache>
            </c:strRef>
          </c:tx>
          <c:cat>
            <c:strRef>
              <c:f>'3-2'!$B$4:$B$10</c:f>
              <c:strCache>
                <c:ptCount val="7"/>
                <c:pt idx="0">
                  <c:v>[0.19-1.75)</c:v>
                </c:pt>
                <c:pt idx="1">
                  <c:v>[1.75-3.31)</c:v>
                </c:pt>
                <c:pt idx="2">
                  <c:v>[3.31-4.87)</c:v>
                </c:pt>
                <c:pt idx="3">
                  <c:v>[4.87-6.43)</c:v>
                </c:pt>
                <c:pt idx="4">
                  <c:v>[6.43-7.99)</c:v>
                </c:pt>
                <c:pt idx="5">
                  <c:v>[7.99-9.55)</c:v>
                </c:pt>
                <c:pt idx="6">
                  <c:v>[9.55-11.11)</c:v>
                </c:pt>
              </c:strCache>
            </c:strRef>
          </c:cat>
          <c:val>
            <c:numRef>
              <c:f>'3-2'!$C$4:$C$10</c:f>
              <c:numCache>
                <c:formatCode>General</c:formatCode>
                <c:ptCount val="7"/>
                <c:pt idx="0">
                  <c:v>25</c:v>
                </c:pt>
                <c:pt idx="1">
                  <c:v>11</c:v>
                </c:pt>
                <c:pt idx="2">
                  <c:v>3</c:v>
                </c:pt>
                <c:pt idx="3">
                  <c:v>9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axId val="77374976"/>
        <c:axId val="77376512"/>
      </c:barChart>
      <c:catAx>
        <c:axId val="77374976"/>
        <c:scaling>
          <c:orientation val="maxMin"/>
        </c:scaling>
        <c:axPos val="b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376512"/>
        <c:crosses val="autoZero"/>
        <c:auto val="1"/>
        <c:lblAlgn val="ctr"/>
        <c:lblOffset val="100"/>
      </c:catAx>
      <c:valAx>
        <c:axId val="77376512"/>
        <c:scaling>
          <c:orientation val="minMax"/>
        </c:scaling>
        <c:axPos val="r"/>
        <c:majorGridlines/>
        <c:numFmt formatCode="General" sourceLinked="1"/>
        <c:tickLblPos val="nextTo"/>
        <c:txPr>
          <a:bodyPr/>
          <a:lstStyle/>
          <a:p>
            <a:pPr>
              <a:defRPr lang="fa-IR"/>
            </a:pPr>
            <a:endParaRPr lang="en-US"/>
          </a:p>
        </c:txPr>
        <c:crossAx val="77374976"/>
        <c:crosses val="autoZero"/>
        <c:crossBetween val="between"/>
      </c:valAx>
    </c:plotArea>
    <c:legend>
      <c:legendPos val="l"/>
      <c:txPr>
        <a:bodyPr/>
        <a:lstStyle/>
        <a:p>
          <a:pPr>
            <a:defRPr lang="fa-IR"/>
          </a:pPr>
          <a:endParaRPr lang="en-U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176212</xdr:rowOff>
    </xdr:from>
    <xdr:to>
      <xdr:col>14</xdr:col>
      <xdr:colOff>228600</xdr:colOff>
      <xdr:row>12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400050</xdr:colOff>
      <xdr:row>0</xdr:row>
      <xdr:rowOff>147637</xdr:rowOff>
    </xdr:from>
    <xdr:to>
      <xdr:col>21</xdr:col>
      <xdr:colOff>171450</xdr:colOff>
      <xdr:row>11</xdr:row>
      <xdr:rowOff>233362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371475</xdr:colOff>
      <xdr:row>12</xdr:row>
      <xdr:rowOff>61912</xdr:rowOff>
    </xdr:from>
    <xdr:to>
      <xdr:col>21</xdr:col>
      <xdr:colOff>142875</xdr:colOff>
      <xdr:row>24</xdr:row>
      <xdr:rowOff>166687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390525</xdr:colOff>
      <xdr:row>26</xdr:row>
      <xdr:rowOff>71437</xdr:rowOff>
    </xdr:from>
    <xdr:to>
      <xdr:col>12</xdr:col>
      <xdr:colOff>161925</xdr:colOff>
      <xdr:row>37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495300</xdr:colOff>
      <xdr:row>28</xdr:row>
      <xdr:rowOff>33337</xdr:rowOff>
    </xdr:from>
    <xdr:to>
      <xdr:col>19</xdr:col>
      <xdr:colOff>266700</xdr:colOff>
      <xdr:row>40</xdr:row>
      <xdr:rowOff>4762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119062</xdr:rowOff>
    </xdr:from>
    <xdr:to>
      <xdr:col>12</xdr:col>
      <xdr:colOff>619125</xdr:colOff>
      <xdr:row>9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9</xdr:row>
      <xdr:rowOff>204787</xdr:rowOff>
    </xdr:from>
    <xdr:to>
      <xdr:col>12</xdr:col>
      <xdr:colOff>657225</xdr:colOff>
      <xdr:row>21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485775</xdr:colOff>
      <xdr:row>23</xdr:row>
      <xdr:rowOff>185737</xdr:rowOff>
    </xdr:from>
    <xdr:to>
      <xdr:col>10</xdr:col>
      <xdr:colOff>257175</xdr:colOff>
      <xdr:row>35</xdr:row>
      <xdr:rowOff>90487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200025</xdr:colOff>
      <xdr:row>0</xdr:row>
      <xdr:rowOff>100012</xdr:rowOff>
    </xdr:from>
    <xdr:to>
      <xdr:col>17</xdr:col>
      <xdr:colOff>657225</xdr:colOff>
      <xdr:row>10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161925</xdr:colOff>
      <xdr:row>10</xdr:row>
      <xdr:rowOff>242887</xdr:rowOff>
    </xdr:from>
    <xdr:to>
      <xdr:col>17</xdr:col>
      <xdr:colOff>619125</xdr:colOff>
      <xdr:row>22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27</xdr:row>
      <xdr:rowOff>4762</xdr:rowOff>
    </xdr:from>
    <xdr:to>
      <xdr:col>10</xdr:col>
      <xdr:colOff>504825</xdr:colOff>
      <xdr:row>39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190500</xdr:colOff>
      <xdr:row>26</xdr:row>
      <xdr:rowOff>185737</xdr:rowOff>
    </xdr:from>
    <xdr:to>
      <xdr:col>17</xdr:col>
      <xdr:colOff>647700</xdr:colOff>
      <xdr:row>39</xdr:row>
      <xdr:rowOff>128587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90487</xdr:rowOff>
    </xdr:from>
    <xdr:to>
      <xdr:col>10</xdr:col>
      <xdr:colOff>561975</xdr:colOff>
      <xdr:row>11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2</xdr:row>
      <xdr:rowOff>119062</xdr:rowOff>
    </xdr:from>
    <xdr:to>
      <xdr:col>18</xdr:col>
      <xdr:colOff>123825</xdr:colOff>
      <xdr:row>11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180975</xdr:colOff>
      <xdr:row>27</xdr:row>
      <xdr:rowOff>4762</xdr:rowOff>
    </xdr:from>
    <xdr:to>
      <xdr:col>11</xdr:col>
      <xdr:colOff>638175</xdr:colOff>
      <xdr:row>38</xdr:row>
      <xdr:rowOff>90487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26</xdr:row>
      <xdr:rowOff>119062</xdr:rowOff>
    </xdr:from>
    <xdr:to>
      <xdr:col>18</xdr:col>
      <xdr:colOff>523875</xdr:colOff>
      <xdr:row>38</xdr:row>
      <xdr:rowOff>23812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147637</xdr:rowOff>
    </xdr:from>
    <xdr:to>
      <xdr:col>10</xdr:col>
      <xdr:colOff>257175</xdr:colOff>
      <xdr:row>13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476250</xdr:colOff>
      <xdr:row>0</xdr:row>
      <xdr:rowOff>166687</xdr:rowOff>
    </xdr:from>
    <xdr:to>
      <xdr:col>17</xdr:col>
      <xdr:colOff>247650</xdr:colOff>
      <xdr:row>13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19</xdr:row>
      <xdr:rowOff>147637</xdr:rowOff>
    </xdr:from>
    <xdr:to>
      <xdr:col>10</xdr:col>
      <xdr:colOff>504825</xdr:colOff>
      <xdr:row>32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381000</xdr:colOff>
      <xdr:row>20</xdr:row>
      <xdr:rowOff>61912</xdr:rowOff>
    </xdr:from>
    <xdr:to>
      <xdr:col>18</xdr:col>
      <xdr:colOff>152400</xdr:colOff>
      <xdr:row>33</xdr:row>
      <xdr:rowOff>23812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13" displayName="Table13" ref="A3:G45" totalsRowShown="0" tableBorderDxfId="58">
  <autoFilter ref="A3:G45"/>
  <tableColumns count="7">
    <tableColumn id="1" name="مشتری" dataDxfId="57"/>
    <tableColumn id="2" name="زمان ورود"/>
    <tableColumn id="3" name="زمان خروج" dataDxfId="56"/>
    <tableColumn id="4" name="زمان انتظار" dataDxfId="55"/>
    <tableColumn id="5" name="زمان فعالیت" dataDxfId="54">
      <calculatedColumnFormula>C4-B4</calculatedColumnFormula>
    </tableColumn>
    <tableColumn id="6" name="شروع زمان انتظار" dataDxfId="0"/>
    <tableColumn id="7" name="مدت انتظار" dataDxfId="53">
      <calculatedColumnFormula>B4-D3</calculatedColumnFormula>
    </tableColumn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5" name="Table15" displayName="Table15" ref="A2:G64" totalsRowCount="1">
  <autoFilter ref="A2:G64"/>
  <tableColumns count="7">
    <tableColumn id="1" name="مشتری" totalsRowDxfId="15"/>
    <tableColumn id="2" name="زمان ورود" dataDxfId="19" totalsRowDxfId="14"/>
    <tableColumn id="3" name="زمان خروج" totalsRowDxfId="13"/>
    <tableColumn id="4" name="زمان انتظار" totalsRowDxfId="12"/>
    <tableColumn id="5" name="مدت زمان انتظار" dataDxfId="18" totalsRowDxfId="11">
      <calculatedColumnFormula>B3-D2</calculatedColumnFormula>
    </tableColumn>
    <tableColumn id="6" name="زمان فعالیت" totalsRowFunction="custom" dataDxfId="17" totalsRowDxfId="10">
      <calculatedColumnFormula>C3-B3</calculatedColumnFormula>
      <totalsRowFormula>MAX(F3:F63)</totalsRowFormula>
    </tableColumn>
    <tableColumn id="7" name="زمان 2ورود متوالی" dataDxfId="16" totalsRowDxfId="9">
      <calculatedColumnFormula>B4-B3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0" name="Table811" displayName="Table811" ref="D34:G58" totalsRowShown="0" headerRowDxfId="27" headerRowBorderDxfId="26" tableBorderDxfId="25" totalsRowBorderDxfId="24">
  <autoFilter ref="D34:G58"/>
  <tableColumns count="4">
    <tableColumn id="1" name="n" dataDxfId="23"/>
    <tableColumn id="2" name="مشاهدات" dataDxfId="22"/>
    <tableColumn id="3" name="بالا پایین" dataDxfId="21"/>
    <tableColumn id="4" name="روند" dataDxfId="2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47:D67" totalsRowShown="0">
  <autoFilter ref="A47:D67"/>
  <tableColumns count="4">
    <tableColumn id="1" name="n"/>
    <tableColumn id="2" name="مشاهدات"/>
    <tableColumn id="3" name="بالا پایین"/>
    <tableColumn id="4" name="روند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H3:H46" totalsRowShown="0">
  <autoFilter ref="H3:H46"/>
  <tableColumns count="1">
    <tableColumn id="1" name="زمان بین ورود" dataDxfId="52">
      <calculatedColumnFormula>B5-B4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I28:L49" totalsRowShown="0" headerRowDxfId="51">
  <autoFilter ref="I28:L49"/>
  <tableColumns count="4">
    <tableColumn id="1" name="n" dataDxfId="50"/>
    <tableColumn id="2" name="مشاهدات" dataDxfId="49"/>
    <tableColumn id="3" name="بالا یا پایین" dataDxfId="48">
      <calculatedColumnFormula>-K321</calculatedColumnFormula>
    </tableColumn>
    <tableColumn id="4" name="تعداد روند" dataDxfId="4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G2:G49" totalsRowShown="0" headerRowDxfId="46">
  <autoFilter ref="G2:G49"/>
  <tableColumns count="1">
    <tableColumn id="1" name="زمان بین دو ورود" dataDxfId="45">
      <calculatedColumnFormula>B4-B3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H32:K56" totalsRowShown="0" headerRowDxfId="44" headerRowBorderDxfId="43" tableBorderDxfId="42" totalsRowBorderDxfId="41">
  <autoFilter ref="H32:K56"/>
  <tableColumns count="4">
    <tableColumn id="1" name="n" dataDxfId="40"/>
    <tableColumn id="2" name="مشاهدات" dataDxfId="39"/>
    <tableColumn id="3" name="بالا پایین" dataDxfId="38"/>
    <tableColumn id="4" name="روند" dataDxfId="37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11" name="Table11" displayName="Table11" ref="F2:F53" totalsRowShown="0">
  <autoFilter ref="F2:F53"/>
  <tableColumns count="1">
    <tableColumn id="1" name="زمان بین دو ورود" dataDxfId="36">
      <calculatedColumnFormula>B4-B3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Table1324" displayName="Table1324" ref="B11:H46" totalsRowCount="1" tableBorderDxfId="35">
  <autoFilter ref="B11:H45">
    <filterColumn colId="6"/>
  </autoFilter>
  <tableColumns count="7">
    <tableColumn id="1" name="مشتری" dataDxfId="34" totalsRowDxfId="8"/>
    <tableColumn id="2" name="زمان ورود" totalsRowDxfId="7"/>
    <tableColumn id="3" name="زمان خروج" dataDxfId="33" totalsRowDxfId="6"/>
    <tableColumn id="4" name="شروع زمان انتظار" dataDxfId="32" totalsRowDxfId="5"/>
    <tableColumn id="5" name="زمان فعالیت" totalsRowFunction="custom" dataDxfId="1" totalsRowDxfId="4">
      <calculatedColumnFormula>D12-C12</calculatedColumnFormula>
      <totalsRowFormula>AVERAGE(F12:F45)</totalsRowFormula>
    </tableColumn>
    <tableColumn id="7" name="مدت انتظار" dataDxfId="31" totalsRowDxfId="3">
      <calculatedColumnFormula>C12-E11</calculatedColumnFormula>
    </tableColumn>
    <tableColumn id="6" name="زمان بین 2ورود" totalsRowFunction="custom" dataDxfId="30" totalsRowDxfId="2">
      <calculatedColumnFormula>C13-C12</calculatedColumnFormula>
      <totalsRowFormula>AVERAGE(H12:H45)</totalsRow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13" name="Table14" displayName="Table14" ref="G4:G51" totalsRowShown="0" headerRowDxfId="29">
  <autoFilter ref="G4:G51"/>
  <tableColumns count="1">
    <tableColumn id="1" name="زمان بین 2ورود متوالی" dataDxfId="28">
      <calculatedColumnFormula>C6-C5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rightToLeft="1" zoomScale="84" zoomScaleNormal="84" workbookViewId="0">
      <selection activeCell="F43" sqref="F43"/>
    </sheetView>
  </sheetViews>
  <sheetFormatPr defaultRowHeight="15"/>
  <cols>
    <col min="1" max="4" width="11" customWidth="1"/>
    <col min="5" max="7" width="10.5703125" customWidth="1"/>
    <col min="8" max="8" width="11.28515625" customWidth="1"/>
    <col min="9" max="12" width="5.5703125" customWidth="1"/>
    <col min="13" max="13" width="6.5703125" customWidth="1"/>
    <col min="15" max="15" width="10.5703125" customWidth="1"/>
    <col min="16" max="18" width="16.5703125" customWidth="1"/>
  </cols>
  <sheetData>
    <row r="1" spans="1:20" ht="18" customHeight="1">
      <c r="A1" s="167" t="s">
        <v>197</v>
      </c>
      <c r="B1" s="168"/>
      <c r="C1" s="168"/>
      <c r="D1" s="168"/>
      <c r="E1" s="168"/>
      <c r="F1" s="168"/>
      <c r="G1" s="168"/>
      <c r="H1" s="93"/>
      <c r="M1" s="169" t="s">
        <v>189</v>
      </c>
      <c r="N1" s="170"/>
      <c r="O1" s="170"/>
      <c r="P1" s="170"/>
      <c r="Q1" s="170"/>
      <c r="R1" s="170"/>
      <c r="S1" s="170"/>
      <c r="T1" s="171"/>
    </row>
    <row r="2" spans="1:20" ht="18" customHeight="1">
      <c r="A2" s="167"/>
      <c r="B2" s="168"/>
      <c r="C2" s="168"/>
      <c r="D2" s="168"/>
      <c r="E2" s="168"/>
      <c r="F2" s="168"/>
      <c r="G2" s="168"/>
      <c r="H2" s="93"/>
      <c r="M2" s="172"/>
      <c r="N2" s="173"/>
      <c r="O2" s="173"/>
      <c r="P2" s="173"/>
      <c r="Q2" s="173"/>
      <c r="R2" s="173"/>
      <c r="S2" s="173"/>
      <c r="T2" s="174"/>
    </row>
    <row r="3" spans="1:20" ht="18" customHeight="1" thickBot="1">
      <c r="A3" s="4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7" t="s">
        <v>45</v>
      </c>
      <c r="G3" t="s">
        <v>44</v>
      </c>
      <c r="H3" t="s">
        <v>104</v>
      </c>
      <c r="M3" s="172"/>
      <c r="N3" s="173"/>
      <c r="O3" s="173"/>
      <c r="P3" s="173"/>
      <c r="Q3" s="173"/>
      <c r="R3" s="173"/>
      <c r="S3" s="173"/>
      <c r="T3" s="174"/>
    </row>
    <row r="4" spans="1:20" ht="15" customHeight="1">
      <c r="A4" s="54"/>
      <c r="B4" s="2">
        <v>0.79289351851851853</v>
      </c>
      <c r="C4" s="57">
        <v>0.79335648148148152</v>
      </c>
      <c r="D4" s="57"/>
      <c r="E4" s="60">
        <f>C4-B4</f>
        <v>4.6296296296299833E-4</v>
      </c>
      <c r="F4" s="61"/>
      <c r="G4" s="88" t="e">
        <f t="shared" ref="G4:G38" si="0">B4-D3</f>
        <v>#VALUE!</v>
      </c>
      <c r="H4" s="88">
        <f t="shared" ref="H4:H42" si="1">B5-B4</f>
        <v>6.712962962962532E-4</v>
      </c>
      <c r="M4" s="172"/>
      <c r="N4" s="173"/>
      <c r="O4" s="173"/>
      <c r="P4" s="173"/>
      <c r="Q4" s="173"/>
      <c r="R4" s="173"/>
      <c r="S4" s="173"/>
      <c r="T4" s="174"/>
    </row>
    <row r="5" spans="1:20" ht="15" customHeight="1">
      <c r="A5" s="54">
        <v>2</v>
      </c>
      <c r="B5" s="2">
        <v>0.79356481481481478</v>
      </c>
      <c r="C5" s="58">
        <v>0.79531249999999998</v>
      </c>
      <c r="D5" s="58">
        <v>0.79494212962962962</v>
      </c>
      <c r="E5" s="58">
        <f>C5-B5</f>
        <v>1.7476851851851993E-3</v>
      </c>
      <c r="F5" s="62"/>
      <c r="G5" s="88"/>
      <c r="H5" s="88">
        <f t="shared" si="1"/>
        <v>2.0254629629630205E-3</v>
      </c>
      <c r="M5" s="175"/>
      <c r="N5" s="176"/>
      <c r="O5" s="176"/>
      <c r="P5" s="176"/>
      <c r="Q5" s="176"/>
      <c r="R5" s="176"/>
      <c r="S5" s="176"/>
      <c r="T5" s="177"/>
    </row>
    <row r="6" spans="1:20" ht="21.95" customHeight="1">
      <c r="A6" s="54">
        <v>3</v>
      </c>
      <c r="B6" s="2">
        <v>0.7955902777777778</v>
      </c>
      <c r="C6" s="58">
        <v>0.79722222222222217</v>
      </c>
      <c r="D6" s="54"/>
      <c r="E6" s="60">
        <f t="shared" ref="E6:E40" si="2">C6-B6</f>
        <v>1.6319444444443665E-3</v>
      </c>
      <c r="F6" s="61"/>
      <c r="G6" s="88">
        <f t="shared" si="0"/>
        <v>6.4814814814817545E-4</v>
      </c>
      <c r="H6" s="88">
        <f t="shared" si="1"/>
        <v>1.8171296296296546E-3</v>
      </c>
      <c r="M6" s="21" t="s">
        <v>5</v>
      </c>
      <c r="N6" s="24" t="s">
        <v>6</v>
      </c>
      <c r="O6" s="178" t="s">
        <v>7</v>
      </c>
      <c r="P6" s="179"/>
      <c r="Q6" s="42" t="s">
        <v>5</v>
      </c>
      <c r="R6" s="19" t="s">
        <v>6</v>
      </c>
      <c r="S6" s="178" t="s">
        <v>7</v>
      </c>
      <c r="T6" s="180"/>
    </row>
    <row r="7" spans="1:20" ht="21.95" customHeight="1">
      <c r="A7" s="55">
        <v>4</v>
      </c>
      <c r="B7" s="50">
        <v>0.79740740740740745</v>
      </c>
      <c r="C7" s="58">
        <v>0.80115740740740737</v>
      </c>
      <c r="D7" s="54"/>
      <c r="E7" s="58">
        <f t="shared" si="2"/>
        <v>3.7499999999999201E-3</v>
      </c>
      <c r="F7" s="63"/>
      <c r="G7" s="88"/>
      <c r="H7" s="88">
        <f t="shared" si="1"/>
        <v>1.6435185185185164E-3</v>
      </c>
      <c r="M7" s="18">
        <v>1</v>
      </c>
      <c r="N7" s="27">
        <v>2.7777777777777776E-2</v>
      </c>
      <c r="O7" s="22"/>
      <c r="P7" s="25"/>
      <c r="Q7" s="41">
        <v>21</v>
      </c>
      <c r="R7" s="17">
        <v>0.17361111111111113</v>
      </c>
      <c r="S7" s="22" t="s">
        <v>12</v>
      </c>
      <c r="T7" s="9">
        <v>16</v>
      </c>
    </row>
    <row r="8" spans="1:20" ht="21.95" customHeight="1">
      <c r="A8" s="55">
        <v>5</v>
      </c>
      <c r="B8" s="50">
        <v>0.79905092592592597</v>
      </c>
      <c r="C8" s="58">
        <v>0.80043981481481474</v>
      </c>
      <c r="D8" s="54"/>
      <c r="E8" s="60">
        <f t="shared" si="2"/>
        <v>1.3888888888887729E-3</v>
      </c>
      <c r="F8" s="63"/>
      <c r="G8" s="88"/>
      <c r="H8" s="88">
        <f t="shared" si="1"/>
        <v>1.8171296296296546E-3</v>
      </c>
      <c r="M8" s="18">
        <v>2</v>
      </c>
      <c r="N8" s="17">
        <v>0.10486111111111111</v>
      </c>
      <c r="O8" s="29" t="s">
        <v>8</v>
      </c>
      <c r="P8" s="25">
        <v>1</v>
      </c>
      <c r="Q8" s="35">
        <v>22</v>
      </c>
      <c r="R8" s="17">
        <v>4.1666666666666664E-2</v>
      </c>
      <c r="S8" s="158" t="s">
        <v>11</v>
      </c>
      <c r="T8" s="162">
        <v>17</v>
      </c>
    </row>
    <row r="9" spans="1:20" ht="21.95" customHeight="1">
      <c r="A9" s="55">
        <v>6</v>
      </c>
      <c r="B9" s="50">
        <v>0.80086805555555562</v>
      </c>
      <c r="C9" s="58">
        <v>0.80206018518518529</v>
      </c>
      <c r="D9" s="54"/>
      <c r="E9" s="58">
        <f t="shared" si="2"/>
        <v>1.192129629629668E-3</v>
      </c>
      <c r="F9" s="63"/>
      <c r="G9" s="88"/>
      <c r="H9" s="88">
        <f t="shared" si="1"/>
        <v>1.2731481481481621E-3</v>
      </c>
      <c r="M9" s="8">
        <v>3</v>
      </c>
      <c r="N9" s="17">
        <v>9.7916666666666666E-2</v>
      </c>
      <c r="O9" s="22" t="s">
        <v>9</v>
      </c>
      <c r="P9" s="25">
        <v>2</v>
      </c>
      <c r="Q9" s="35">
        <v>23</v>
      </c>
      <c r="R9" s="17">
        <v>2.2916666666666669E-2</v>
      </c>
      <c r="S9" s="159"/>
      <c r="T9" s="164"/>
    </row>
    <row r="10" spans="1:20" ht="21.95" customHeight="1">
      <c r="A10" s="55">
        <v>7</v>
      </c>
      <c r="B10" s="50">
        <v>0.80214120370370379</v>
      </c>
      <c r="C10" s="58">
        <v>0.80347222222222225</v>
      </c>
      <c r="D10" s="58">
        <v>0.80328703703703708</v>
      </c>
      <c r="E10" s="60">
        <f t="shared" si="2"/>
        <v>1.3310185185184675E-3</v>
      </c>
      <c r="F10" s="63"/>
      <c r="G10" s="88"/>
      <c r="H10" s="88">
        <f t="shared" si="1"/>
        <v>1.5046296296296058E-3</v>
      </c>
      <c r="M10" s="18">
        <v>4</v>
      </c>
      <c r="N10" s="17">
        <v>0.22500000000000001</v>
      </c>
      <c r="O10" s="22" t="s">
        <v>8</v>
      </c>
      <c r="P10" s="25">
        <v>3</v>
      </c>
      <c r="Q10" s="35">
        <v>24</v>
      </c>
      <c r="R10" s="17">
        <v>0.11666666666666665</v>
      </c>
      <c r="S10" s="22" t="s">
        <v>12</v>
      </c>
      <c r="T10" s="9">
        <v>18</v>
      </c>
    </row>
    <row r="11" spans="1:20" ht="21.95" customHeight="1">
      <c r="A11" s="55">
        <v>8</v>
      </c>
      <c r="B11" s="50">
        <v>0.80364583333333339</v>
      </c>
      <c r="C11" s="58">
        <v>0.80483796296296306</v>
      </c>
      <c r="D11" s="54"/>
      <c r="E11" s="58">
        <f t="shared" si="2"/>
        <v>1.192129629629668E-3</v>
      </c>
      <c r="F11" s="63"/>
      <c r="G11" s="88">
        <f t="shared" si="0"/>
        <v>3.5879629629631538E-4</v>
      </c>
      <c r="H11" s="88">
        <f t="shared" si="1"/>
        <v>3.9930555555555136E-3</v>
      </c>
      <c r="M11" s="8">
        <v>5</v>
      </c>
      <c r="N11" s="17">
        <v>8.3333333333333329E-2</v>
      </c>
      <c r="O11" s="158" t="s">
        <v>9</v>
      </c>
      <c r="P11" s="160">
        <v>4</v>
      </c>
      <c r="Q11" s="43">
        <v>25</v>
      </c>
      <c r="R11" s="17">
        <v>0.10833333333333334</v>
      </c>
      <c r="S11" s="158" t="s">
        <v>11</v>
      </c>
      <c r="T11" s="162">
        <v>19</v>
      </c>
    </row>
    <row r="12" spans="1:20" ht="21.95" customHeight="1">
      <c r="A12" s="55">
        <v>9</v>
      </c>
      <c r="B12" s="50">
        <v>0.80763888888888891</v>
      </c>
      <c r="C12" s="58">
        <v>0.80837962962962961</v>
      </c>
      <c r="D12" s="54"/>
      <c r="E12" s="60">
        <f t="shared" si="2"/>
        <v>7.407407407407085E-4</v>
      </c>
      <c r="F12" s="63"/>
      <c r="G12" s="88"/>
      <c r="H12" s="88">
        <f t="shared" si="1"/>
        <v>1.3657407407406952E-3</v>
      </c>
      <c r="I12" s="1"/>
      <c r="J12" s="1"/>
      <c r="K12" s="1"/>
      <c r="M12" s="18">
        <v>6</v>
      </c>
      <c r="N12" s="17">
        <v>7.1527777777777787E-2</v>
      </c>
      <c r="O12" s="159"/>
      <c r="P12" s="161"/>
      <c r="Q12" s="43">
        <v>26</v>
      </c>
      <c r="R12" s="17">
        <v>5.0694444444444452E-2</v>
      </c>
      <c r="S12" s="165"/>
      <c r="T12" s="163"/>
    </row>
    <row r="13" spans="1:20" ht="21.95" customHeight="1">
      <c r="A13" s="55">
        <v>10</v>
      </c>
      <c r="B13" s="3">
        <v>0.8090046296296296</v>
      </c>
      <c r="C13" s="58">
        <v>0.81527777777777777</v>
      </c>
      <c r="D13" s="54"/>
      <c r="E13" s="58">
        <f t="shared" si="2"/>
        <v>6.2731481481481666E-3</v>
      </c>
      <c r="F13" s="63"/>
      <c r="G13" s="88"/>
      <c r="H13" s="88">
        <f t="shared" si="1"/>
        <v>6.9675925925926085E-3</v>
      </c>
      <c r="I13" s="166"/>
      <c r="J13" s="166"/>
      <c r="K13" s="1"/>
      <c r="M13" s="8">
        <v>7</v>
      </c>
      <c r="N13" s="17">
        <v>7.9861111111111105E-2</v>
      </c>
      <c r="O13" s="22" t="s">
        <v>8</v>
      </c>
      <c r="P13" s="25">
        <v>5</v>
      </c>
      <c r="Q13" s="43">
        <v>27</v>
      </c>
      <c r="R13" s="38">
        <v>1.3888888888888888E-2</v>
      </c>
      <c r="S13" s="159"/>
      <c r="T13" s="164"/>
    </row>
    <row r="14" spans="1:20" ht="15.95" customHeight="1">
      <c r="A14" s="55">
        <v>11</v>
      </c>
      <c r="B14" s="3">
        <v>0.81597222222222221</v>
      </c>
      <c r="C14" s="58">
        <v>0.81626157407407407</v>
      </c>
      <c r="D14" s="54"/>
      <c r="E14" s="60">
        <f t="shared" si="2"/>
        <v>2.8935185185186008E-4</v>
      </c>
      <c r="F14" s="63"/>
      <c r="G14" s="88"/>
      <c r="H14" s="88">
        <f t="shared" si="1"/>
        <v>1.2731481481480511E-3</v>
      </c>
      <c r="I14" s="166"/>
      <c r="J14" s="166"/>
      <c r="K14" s="1"/>
      <c r="M14" s="18">
        <v>8</v>
      </c>
      <c r="N14" s="17">
        <v>7.1527777777777787E-2</v>
      </c>
      <c r="O14" s="158" t="s">
        <v>9</v>
      </c>
      <c r="P14" s="160">
        <v>6</v>
      </c>
      <c r="Q14" s="41">
        <v>28</v>
      </c>
      <c r="R14" s="38">
        <v>0.10416666666666667</v>
      </c>
      <c r="S14" s="22" t="s">
        <v>12</v>
      </c>
      <c r="T14" s="9">
        <v>20</v>
      </c>
    </row>
    <row r="15" spans="1:20" ht="15" customHeight="1">
      <c r="A15" s="55">
        <v>12</v>
      </c>
      <c r="B15" s="3">
        <v>0.81724537037037026</v>
      </c>
      <c r="C15" s="58">
        <v>0.81804398148148139</v>
      </c>
      <c r="D15" s="58">
        <v>0.81858796296296299</v>
      </c>
      <c r="E15" s="58">
        <f t="shared" si="2"/>
        <v>7.9861111111112493E-4</v>
      </c>
      <c r="F15" s="63"/>
      <c r="G15" s="88"/>
      <c r="H15" s="88">
        <f t="shared" si="1"/>
        <v>1.4930555555556779E-3</v>
      </c>
      <c r="I15" s="166"/>
      <c r="J15" s="166"/>
      <c r="K15" s="1"/>
      <c r="M15" s="8">
        <v>9</v>
      </c>
      <c r="N15" s="17">
        <v>4.4444444444444446E-2</v>
      </c>
      <c r="O15" s="159"/>
      <c r="P15" s="161"/>
      <c r="Q15" s="43">
        <v>29</v>
      </c>
      <c r="R15" s="38">
        <v>7.0833333333333331E-2</v>
      </c>
      <c r="S15" s="158" t="s">
        <v>11</v>
      </c>
      <c r="T15" s="162">
        <v>21</v>
      </c>
    </row>
    <row r="16" spans="1:20" ht="21.95" customHeight="1">
      <c r="A16" s="55">
        <v>13</v>
      </c>
      <c r="B16" s="3">
        <v>0.81873842592592594</v>
      </c>
      <c r="C16" s="58">
        <v>0.81930555555555562</v>
      </c>
      <c r="D16" s="54"/>
      <c r="E16" s="60">
        <f t="shared" si="2"/>
        <v>5.6712962962968128E-4</v>
      </c>
      <c r="F16" s="63"/>
      <c r="G16" s="88">
        <f t="shared" si="0"/>
        <v>1.5046296296294948E-4</v>
      </c>
      <c r="H16" s="88">
        <f t="shared" si="1"/>
        <v>7.6388888888878625E-4</v>
      </c>
      <c r="I16" s="1"/>
      <c r="J16" s="1"/>
      <c r="K16" s="1"/>
      <c r="M16" s="18">
        <v>10</v>
      </c>
      <c r="N16" s="17">
        <v>0.37638888888888888</v>
      </c>
      <c r="O16" s="22" t="s">
        <v>8</v>
      </c>
      <c r="P16" s="25">
        <v>7</v>
      </c>
      <c r="Q16" s="35">
        <v>30</v>
      </c>
      <c r="R16" s="38">
        <v>3.4722222222222224E-2</v>
      </c>
      <c r="S16" s="165"/>
      <c r="T16" s="163"/>
    </row>
    <row r="17" spans="1:21" ht="21.95" customHeight="1">
      <c r="A17" s="54">
        <v>14</v>
      </c>
      <c r="B17" s="2">
        <v>0.81950231481481473</v>
      </c>
      <c r="C17" s="58">
        <v>0.81956018518518514</v>
      </c>
      <c r="D17" s="58">
        <v>0.81956018518518514</v>
      </c>
      <c r="E17" s="58">
        <f t="shared" si="2"/>
        <v>5.7870370370416424E-5</v>
      </c>
      <c r="F17" s="63"/>
      <c r="G17" s="88"/>
      <c r="H17" s="88">
        <f t="shared" si="1"/>
        <v>7.523148148148584E-4</v>
      </c>
      <c r="I17" s="1"/>
      <c r="J17" s="1"/>
      <c r="K17" s="1"/>
      <c r="M17" s="8">
        <v>11</v>
      </c>
      <c r="N17" s="17">
        <v>1.7361111111111112E-2</v>
      </c>
      <c r="O17" s="22" t="s">
        <v>9</v>
      </c>
      <c r="P17" s="25">
        <v>8</v>
      </c>
      <c r="Q17" s="43">
        <v>31</v>
      </c>
      <c r="R17" s="39">
        <v>2.1527777777777781E-2</v>
      </c>
      <c r="S17" s="159"/>
      <c r="T17" s="164"/>
    </row>
    <row r="18" spans="1:21" ht="21.95" customHeight="1">
      <c r="A18" s="54">
        <v>15</v>
      </c>
      <c r="B18" s="2">
        <v>0.82025462962962958</v>
      </c>
      <c r="C18" s="58">
        <v>0.82555555555555549</v>
      </c>
      <c r="D18" s="58">
        <v>0.82498842592592592</v>
      </c>
      <c r="E18" s="60">
        <f t="shared" si="2"/>
        <v>5.3009259259259034E-3</v>
      </c>
      <c r="F18" s="63"/>
      <c r="G18" s="88">
        <f t="shared" si="0"/>
        <v>6.9444444444444198E-4</v>
      </c>
      <c r="H18" s="88">
        <f t="shared" si="1"/>
        <v>5.3240740740742032E-3</v>
      </c>
      <c r="M18" s="18">
        <v>12</v>
      </c>
      <c r="N18" s="17">
        <v>4.7916666666666663E-2</v>
      </c>
      <c r="O18" s="22" t="s">
        <v>8</v>
      </c>
      <c r="P18" s="25">
        <v>9</v>
      </c>
      <c r="Q18" s="41">
        <v>32</v>
      </c>
      <c r="R18" s="40">
        <v>3.6111111111111115E-2</v>
      </c>
      <c r="S18" s="158" t="s">
        <v>12</v>
      </c>
      <c r="T18" s="162">
        <v>22</v>
      </c>
    </row>
    <row r="19" spans="1:21" ht="21.95" customHeight="1">
      <c r="A19" s="54">
        <v>16</v>
      </c>
      <c r="B19" s="2">
        <v>0.82557870370370379</v>
      </c>
      <c r="C19" s="58">
        <v>0.82947916666666666</v>
      </c>
      <c r="D19" s="54"/>
      <c r="E19" s="58">
        <f t="shared" si="2"/>
        <v>3.9004629629628695E-3</v>
      </c>
      <c r="F19" s="63"/>
      <c r="G19" s="88">
        <f t="shared" si="0"/>
        <v>5.9027777777787005E-4</v>
      </c>
      <c r="H19" s="88">
        <f t="shared" si="1"/>
        <v>4.6527777777776169E-3</v>
      </c>
      <c r="M19" s="18">
        <v>13</v>
      </c>
      <c r="N19" s="17">
        <v>3.4027777777777775E-2</v>
      </c>
      <c r="O19" s="158" t="s">
        <v>10</v>
      </c>
      <c r="P19" s="160">
        <v>10</v>
      </c>
      <c r="Q19" s="43">
        <v>33</v>
      </c>
      <c r="R19" s="17">
        <v>4.9305555555555554E-2</v>
      </c>
      <c r="S19" s="165"/>
      <c r="T19" s="163"/>
    </row>
    <row r="20" spans="1:21" ht="21.95" customHeight="1">
      <c r="A20" s="54">
        <v>17</v>
      </c>
      <c r="B20" s="2">
        <v>0.8302314814814814</v>
      </c>
      <c r="C20" s="58">
        <v>0.83240740740740737</v>
      </c>
      <c r="D20" s="58">
        <v>0.83103009259259253</v>
      </c>
      <c r="E20" s="60">
        <f t="shared" si="2"/>
        <v>2.17592592592597E-3</v>
      </c>
      <c r="F20" s="63"/>
      <c r="G20" s="88"/>
      <c r="H20" s="88">
        <f t="shared" si="1"/>
        <v>2.3958333333333748E-3</v>
      </c>
      <c r="M20" s="18">
        <v>14</v>
      </c>
      <c r="N20" s="17">
        <v>3.472222222222222E-3</v>
      </c>
      <c r="O20" s="159"/>
      <c r="P20" s="161"/>
      <c r="Q20" s="43">
        <v>34</v>
      </c>
      <c r="R20" s="17">
        <v>0.1173611111111111</v>
      </c>
      <c r="S20" s="159"/>
      <c r="T20" s="164"/>
    </row>
    <row r="21" spans="1:21" ht="21.95" customHeight="1">
      <c r="A21" s="54">
        <v>18</v>
      </c>
      <c r="B21" s="2">
        <v>0.83262731481481478</v>
      </c>
      <c r="C21" s="58">
        <v>0.83565972222222218</v>
      </c>
      <c r="D21" s="54"/>
      <c r="E21" s="58">
        <f t="shared" si="2"/>
        <v>3.0324074074074003E-3</v>
      </c>
      <c r="F21" s="63"/>
      <c r="G21" s="88">
        <f t="shared" si="0"/>
        <v>1.5972222222222499E-3</v>
      </c>
      <c r="H21" s="88">
        <f t="shared" si="1"/>
        <v>3.7731481481482199E-3</v>
      </c>
      <c r="M21" s="30">
        <v>15</v>
      </c>
      <c r="N21" s="31">
        <v>0.31805555555555554</v>
      </c>
      <c r="O21" s="8" t="s">
        <v>8</v>
      </c>
      <c r="P21" s="25">
        <v>11</v>
      </c>
      <c r="Q21" s="34">
        <v>35</v>
      </c>
      <c r="R21" s="17">
        <v>7.2222222222222229E-2</v>
      </c>
      <c r="S21" s="8" t="s">
        <v>9</v>
      </c>
      <c r="T21" s="14">
        <v>23</v>
      </c>
    </row>
    <row r="22" spans="1:21" ht="21.95" customHeight="1">
      <c r="A22" s="54">
        <v>19</v>
      </c>
      <c r="B22" s="2">
        <v>0.836400462962963</v>
      </c>
      <c r="C22" s="58">
        <v>0.8364583333333333</v>
      </c>
      <c r="D22" s="54"/>
      <c r="E22" s="60">
        <f t="shared" si="2"/>
        <v>5.7870370370305402E-5</v>
      </c>
      <c r="F22" s="63"/>
      <c r="G22" s="88"/>
      <c r="H22" s="88">
        <f t="shared" si="1"/>
        <v>1.7361111111113825E-4</v>
      </c>
      <c r="M22" s="18">
        <v>16</v>
      </c>
      <c r="N22" s="31">
        <v>0.23402777777777781</v>
      </c>
      <c r="O22" s="158" t="s">
        <v>11</v>
      </c>
      <c r="P22" s="160">
        <v>12</v>
      </c>
      <c r="Q22" s="35">
        <v>36</v>
      </c>
      <c r="R22" s="31">
        <v>0.16041666666666668</v>
      </c>
      <c r="S22" s="32" t="s">
        <v>12</v>
      </c>
      <c r="T22" s="9">
        <v>24</v>
      </c>
    </row>
    <row r="23" spans="1:21" ht="21.95" customHeight="1">
      <c r="A23" s="54">
        <v>20</v>
      </c>
      <c r="B23" s="2">
        <v>0.83657407407407414</v>
      </c>
      <c r="C23" s="58">
        <v>0.83842592592592602</v>
      </c>
      <c r="D23" s="58">
        <v>0.83790509259259249</v>
      </c>
      <c r="E23" s="58">
        <f t="shared" si="2"/>
        <v>1.8518518518518823E-3</v>
      </c>
      <c r="F23" s="63"/>
      <c r="G23" s="88"/>
      <c r="H23" s="88">
        <f t="shared" si="1"/>
        <v>1.8518518518518823E-3</v>
      </c>
      <c r="M23" s="8">
        <v>17</v>
      </c>
      <c r="N23" s="17">
        <v>0.13055555555555556</v>
      </c>
      <c r="O23" s="159"/>
      <c r="P23" s="161"/>
      <c r="Q23" s="35">
        <v>37</v>
      </c>
      <c r="R23" s="31">
        <v>6.1111111111111116E-2</v>
      </c>
      <c r="S23" s="32" t="s">
        <v>11</v>
      </c>
      <c r="T23" s="14">
        <v>25</v>
      </c>
    </row>
    <row r="24" spans="1:21" ht="21.95" customHeight="1">
      <c r="A24" s="54">
        <v>21</v>
      </c>
      <c r="B24" s="2">
        <v>0.83842592592592602</v>
      </c>
      <c r="C24" s="58">
        <v>0.8413194444444444</v>
      </c>
      <c r="D24" s="58">
        <v>0.84104166666666658</v>
      </c>
      <c r="E24" s="60">
        <f t="shared" si="2"/>
        <v>2.8935185185183787E-3</v>
      </c>
      <c r="F24" s="63"/>
      <c r="G24" s="88">
        <f t="shared" si="0"/>
        <v>5.2083333333352577E-4</v>
      </c>
      <c r="H24" s="88">
        <f t="shared" si="1"/>
        <v>2.9513888888887951E-3</v>
      </c>
      <c r="M24" s="18">
        <v>18</v>
      </c>
      <c r="N24" s="37">
        <v>0.18194444444444444</v>
      </c>
      <c r="O24" s="36" t="s">
        <v>12</v>
      </c>
      <c r="P24" s="33">
        <v>13</v>
      </c>
      <c r="Q24" s="35">
        <v>38</v>
      </c>
      <c r="R24" s="31">
        <v>0.12083333333333333</v>
      </c>
      <c r="S24" s="32" t="s">
        <v>12</v>
      </c>
      <c r="T24" s="9">
        <v>26</v>
      </c>
    </row>
    <row r="25" spans="1:21" ht="21.95" customHeight="1">
      <c r="A25" s="54">
        <v>22</v>
      </c>
      <c r="B25" s="2">
        <v>0.84137731481481481</v>
      </c>
      <c r="C25" s="58">
        <v>0.84207175925925926</v>
      </c>
      <c r="D25" s="54"/>
      <c r="E25" s="58">
        <f t="shared" si="2"/>
        <v>6.9444444444444198E-4</v>
      </c>
      <c r="F25" s="63"/>
      <c r="G25" s="88">
        <f t="shared" si="0"/>
        <v>3.3564814814823762E-4</v>
      </c>
      <c r="H25" s="88">
        <f t="shared" si="1"/>
        <v>1.2731481481481621E-3</v>
      </c>
      <c r="M25" s="30">
        <v>19</v>
      </c>
      <c r="N25" s="31">
        <v>3.472222222222222E-3</v>
      </c>
      <c r="O25" s="36" t="s">
        <v>11</v>
      </c>
      <c r="P25" s="33">
        <v>14</v>
      </c>
      <c r="Q25" s="35">
        <v>39</v>
      </c>
      <c r="R25" s="17">
        <v>8.1250000000000003E-2</v>
      </c>
      <c r="S25" s="22" t="s">
        <v>11</v>
      </c>
      <c r="T25" s="20">
        <v>27</v>
      </c>
    </row>
    <row r="26" spans="1:21" ht="21.95" customHeight="1" thickBot="1">
      <c r="A26" s="54">
        <v>23</v>
      </c>
      <c r="B26" s="2">
        <v>0.84265046296296298</v>
      </c>
      <c r="C26" s="58">
        <v>0.84303240740740737</v>
      </c>
      <c r="D26" s="58">
        <v>0.84259259259259256</v>
      </c>
      <c r="E26" s="60">
        <f t="shared" si="2"/>
        <v>3.8194444444439313E-4</v>
      </c>
      <c r="F26" s="63"/>
      <c r="G26" s="88"/>
      <c r="H26" s="88">
        <f t="shared" si="1"/>
        <v>4.050925925925819E-4</v>
      </c>
      <c r="M26" s="10">
        <v>20</v>
      </c>
      <c r="N26" s="28">
        <v>0.1111111111111111</v>
      </c>
      <c r="O26" s="44" t="s">
        <v>12</v>
      </c>
      <c r="P26" s="26">
        <v>15</v>
      </c>
      <c r="Q26" s="45">
        <v>40</v>
      </c>
      <c r="R26" s="46">
        <v>0.17361111111111113</v>
      </c>
      <c r="S26" s="10" t="s">
        <v>12</v>
      </c>
      <c r="T26" s="6">
        <v>28</v>
      </c>
      <c r="U26" s="4"/>
    </row>
    <row r="27" spans="1:21" ht="18.95" customHeight="1">
      <c r="A27" s="54">
        <v>24</v>
      </c>
      <c r="B27" s="2">
        <v>0.84305555555555556</v>
      </c>
      <c r="C27" s="58">
        <v>0.84500000000000008</v>
      </c>
      <c r="D27" s="54"/>
      <c r="E27" s="58">
        <f t="shared" si="2"/>
        <v>1.9444444444445264E-3</v>
      </c>
      <c r="F27" s="63"/>
      <c r="G27" s="88">
        <f t="shared" si="0"/>
        <v>4.6296296296299833E-4</v>
      </c>
      <c r="H27" s="88">
        <f t="shared" si="1"/>
        <v>2.2222222222221255E-3</v>
      </c>
      <c r="R27" s="1"/>
    </row>
    <row r="28" spans="1:21" ht="18.95" customHeight="1" thickBot="1">
      <c r="A28" s="54">
        <v>25</v>
      </c>
      <c r="B28" s="2">
        <v>0.84527777777777768</v>
      </c>
      <c r="C28" s="58">
        <v>0.8470833333333333</v>
      </c>
      <c r="D28" s="58">
        <v>0.84629629629629621</v>
      </c>
      <c r="E28" s="60">
        <f t="shared" si="2"/>
        <v>1.8055555555556158E-3</v>
      </c>
      <c r="F28" s="63"/>
      <c r="G28" s="88"/>
      <c r="H28" s="88">
        <f t="shared" si="1"/>
        <v>1.9444444444445264E-3</v>
      </c>
    </row>
    <row r="29" spans="1:21" ht="18.95" customHeight="1" thickBot="1">
      <c r="A29" s="54">
        <v>26</v>
      </c>
      <c r="B29" s="2">
        <v>0.84722222222222221</v>
      </c>
      <c r="C29" s="58">
        <v>0.8480671296296296</v>
      </c>
      <c r="D29" s="54"/>
      <c r="E29" s="58">
        <f t="shared" si="2"/>
        <v>8.4490740740739145E-4</v>
      </c>
      <c r="F29" s="63"/>
      <c r="G29" s="88">
        <f t="shared" si="0"/>
        <v>9.2592592592599665E-4</v>
      </c>
      <c r="H29" s="88">
        <f t="shared" si="1"/>
        <v>1.0416666666667185E-3</v>
      </c>
      <c r="P29" s="155" t="s">
        <v>107</v>
      </c>
      <c r="Q29" s="156"/>
      <c r="R29" s="157"/>
    </row>
    <row r="30" spans="1:21" ht="18.95" customHeight="1" thickBot="1">
      <c r="A30" s="54">
        <v>27</v>
      </c>
      <c r="B30" s="2">
        <v>0.84826388888888893</v>
      </c>
      <c r="C30" s="58">
        <v>0.84849537037037026</v>
      </c>
      <c r="D30" s="54"/>
      <c r="E30" s="60">
        <f t="shared" si="2"/>
        <v>2.3148148148133263E-4</v>
      </c>
      <c r="F30" s="63"/>
      <c r="G30" s="88"/>
      <c r="H30" s="88">
        <f t="shared" si="1"/>
        <v>6.4814814814814214E-3</v>
      </c>
      <c r="P30" s="65">
        <v>1.4950000000000001</v>
      </c>
      <c r="Q30" s="151" t="s">
        <v>13</v>
      </c>
      <c r="R30" s="152"/>
    </row>
    <row r="31" spans="1:21" ht="18.95" customHeight="1" thickBot="1">
      <c r="A31" s="54">
        <v>28</v>
      </c>
      <c r="B31" s="2">
        <v>0.85474537037037035</v>
      </c>
      <c r="C31" s="58">
        <v>0.85648148148148151</v>
      </c>
      <c r="D31" s="58">
        <v>0.85434027777777777</v>
      </c>
      <c r="E31" s="58">
        <f t="shared" si="2"/>
        <v>1.7361111111111605E-3</v>
      </c>
      <c r="F31" s="63"/>
      <c r="G31" s="88"/>
      <c r="H31" s="88">
        <f t="shared" si="1"/>
        <v>1.8055555555556158E-3</v>
      </c>
      <c r="P31" s="66">
        <v>28</v>
      </c>
      <c r="Q31" s="151" t="s">
        <v>17</v>
      </c>
      <c r="R31" s="152"/>
    </row>
    <row r="32" spans="1:21" ht="18.95" customHeight="1" thickBot="1">
      <c r="A32" s="54">
        <v>29</v>
      </c>
      <c r="B32" s="2">
        <v>0.85655092592592597</v>
      </c>
      <c r="C32" s="58">
        <v>0.85773148148148148</v>
      </c>
      <c r="D32" s="58">
        <v>0.85707175925925927</v>
      </c>
      <c r="E32" s="60">
        <f t="shared" si="2"/>
        <v>1.1805555555555181E-3</v>
      </c>
      <c r="F32" s="63"/>
      <c r="G32" s="88">
        <f t="shared" si="0"/>
        <v>2.2106481481481977E-3</v>
      </c>
      <c r="H32" s="88">
        <f t="shared" si="1"/>
        <v>1.284722222222201E-3</v>
      </c>
      <c r="P32" s="65">
        <v>17</v>
      </c>
      <c r="Q32" s="151" t="s">
        <v>18</v>
      </c>
      <c r="R32" s="152"/>
    </row>
    <row r="33" spans="1:18" ht="18.95" customHeight="1" thickBot="1">
      <c r="A33" s="54">
        <v>30</v>
      </c>
      <c r="B33" s="2">
        <v>0.85783564814814817</v>
      </c>
      <c r="C33" s="58">
        <v>0.85841435185185189</v>
      </c>
      <c r="D33" s="54"/>
      <c r="E33" s="58">
        <f t="shared" si="2"/>
        <v>5.7870370370372015E-4</v>
      </c>
      <c r="F33" s="63"/>
      <c r="G33" s="88">
        <f t="shared" si="0"/>
        <v>7.6388888888889728E-4</v>
      </c>
      <c r="H33" s="88">
        <f t="shared" si="1"/>
        <v>1.8865740740739989E-3</v>
      </c>
      <c r="P33" s="66">
        <v>22</v>
      </c>
      <c r="Q33" s="151" t="s">
        <v>5</v>
      </c>
      <c r="R33" s="152"/>
    </row>
    <row r="34" spans="1:18" ht="18.95" customHeight="1" thickBot="1">
      <c r="A34" s="54">
        <v>31</v>
      </c>
      <c r="B34" s="2">
        <v>0.85972222222222217</v>
      </c>
      <c r="C34" s="58">
        <v>0.86008101851851848</v>
      </c>
      <c r="D34" s="58">
        <v>0.85979166666666673</v>
      </c>
      <c r="E34" s="60">
        <f t="shared" si="2"/>
        <v>3.5879629629631538E-4</v>
      </c>
      <c r="F34" s="63"/>
      <c r="G34" s="88"/>
      <c r="H34" s="88">
        <f t="shared" si="1"/>
        <v>4.745370370370372E-4</v>
      </c>
      <c r="P34" s="54">
        <v>40</v>
      </c>
      <c r="Q34" s="151" t="s">
        <v>19</v>
      </c>
      <c r="R34" s="152"/>
    </row>
    <row r="35" spans="1:18" ht="18.95" customHeight="1" thickBot="1">
      <c r="A35" s="54">
        <v>32</v>
      </c>
      <c r="B35" s="2">
        <v>0.8601967592592592</v>
      </c>
      <c r="C35" s="58">
        <v>0.86079861111111111</v>
      </c>
      <c r="D35" s="58">
        <v>0.86030092592592589</v>
      </c>
      <c r="E35" s="58">
        <f t="shared" si="2"/>
        <v>6.0185185185190893E-4</v>
      </c>
      <c r="F35" s="63"/>
      <c r="G35" s="88">
        <f t="shared" si="0"/>
        <v>4.0509259259247088E-4</v>
      </c>
      <c r="H35" s="88">
        <f t="shared" si="1"/>
        <v>7.0601851851848085E-4</v>
      </c>
      <c r="P35" s="66">
        <f>77/3</f>
        <v>25.666666666666668</v>
      </c>
      <c r="Q35" s="153" t="s">
        <v>20</v>
      </c>
      <c r="R35" s="154"/>
    </row>
    <row r="36" spans="1:18" ht="18.95" customHeight="1" thickBot="1">
      <c r="A36" s="54">
        <v>33</v>
      </c>
      <c r="B36" s="2">
        <v>0.86090277777777768</v>
      </c>
      <c r="C36" s="58">
        <v>0.86172453703703711</v>
      </c>
      <c r="D36" s="54"/>
      <c r="E36" s="60">
        <f t="shared" si="2"/>
        <v>8.2175925925942472E-4</v>
      </c>
      <c r="F36" s="63"/>
      <c r="G36" s="88">
        <f t="shared" si="0"/>
        <v>6.018518518517979E-4</v>
      </c>
      <c r="H36" s="88">
        <f t="shared" si="1"/>
        <v>1.192129629629668E-3</v>
      </c>
      <c r="P36" s="56">
        <v>0.63900000000000001</v>
      </c>
      <c r="Q36" s="149" t="s">
        <v>21</v>
      </c>
      <c r="R36" s="150"/>
    </row>
    <row r="37" spans="1:18" ht="18.95" customHeight="1" thickBot="1">
      <c r="A37" s="54">
        <v>34</v>
      </c>
      <c r="B37" s="2">
        <v>0.86209490740740735</v>
      </c>
      <c r="C37" s="58">
        <v>0.86405092592592592</v>
      </c>
      <c r="D37" s="58">
        <v>0.86273148148148149</v>
      </c>
      <c r="E37" s="58">
        <f t="shared" si="2"/>
        <v>1.9560185185185652E-3</v>
      </c>
      <c r="F37" s="63"/>
      <c r="G37" s="88"/>
      <c r="H37" s="88">
        <f t="shared" si="1"/>
        <v>1.9560185185185652E-3</v>
      </c>
      <c r="P37" s="54">
        <v>0.34</v>
      </c>
      <c r="Q37" s="149" t="s">
        <v>22</v>
      </c>
      <c r="R37" s="150"/>
    </row>
    <row r="38" spans="1:18" ht="18.95" customHeight="1" thickBot="1">
      <c r="A38" s="54">
        <v>35</v>
      </c>
      <c r="B38" s="2">
        <v>0.86405092592592592</v>
      </c>
      <c r="C38" s="58">
        <v>0.86525462962962962</v>
      </c>
      <c r="D38" s="54"/>
      <c r="E38" s="60">
        <f t="shared" si="2"/>
        <v>1.2037037037037068E-3</v>
      </c>
      <c r="F38" s="63"/>
      <c r="G38" s="88">
        <f t="shared" si="0"/>
        <v>1.3194444444444287E-3</v>
      </c>
      <c r="H38" s="88">
        <f t="shared" si="1"/>
        <v>2.7083333333334236E-3</v>
      </c>
      <c r="P38" s="66" t="s">
        <v>24</v>
      </c>
      <c r="Q38" s="149" t="s">
        <v>26</v>
      </c>
      <c r="R38" s="150"/>
    </row>
    <row r="39" spans="1:18" ht="18.95" customHeight="1" thickBot="1">
      <c r="A39" s="54">
        <v>36</v>
      </c>
      <c r="B39" s="2">
        <v>0.86675925925925934</v>
      </c>
      <c r="C39" s="58">
        <v>0.86943287037037031</v>
      </c>
      <c r="D39" s="54"/>
      <c r="E39" s="58">
        <f t="shared" si="2"/>
        <v>2.6736111111109739E-3</v>
      </c>
      <c r="F39" s="63"/>
      <c r="G39" s="88"/>
      <c r="H39" s="88">
        <f t="shared" si="1"/>
        <v>4.2939814814813015E-3</v>
      </c>
      <c r="P39" s="56" t="s">
        <v>25</v>
      </c>
      <c r="Q39" s="149" t="s">
        <v>27</v>
      </c>
      <c r="R39" s="150"/>
    </row>
    <row r="40" spans="1:18" ht="18.95" customHeight="1" thickBot="1">
      <c r="A40" s="54">
        <v>37</v>
      </c>
      <c r="B40" s="2">
        <v>0.87105324074074064</v>
      </c>
      <c r="C40" s="58">
        <v>0.87207175925925917</v>
      </c>
      <c r="D40" s="58">
        <v>0.87175925925925923</v>
      </c>
      <c r="E40" s="60">
        <f t="shared" si="2"/>
        <v>1.0185185185185297E-3</v>
      </c>
      <c r="F40" s="63"/>
      <c r="G40" s="88"/>
      <c r="H40" s="88">
        <f t="shared" si="1"/>
        <v>1.1689814814815902E-3</v>
      </c>
      <c r="P40" s="56" t="s">
        <v>42</v>
      </c>
      <c r="Q40" s="149" t="s">
        <v>32</v>
      </c>
      <c r="R40" s="150"/>
    </row>
    <row r="41" spans="1:18" ht="18.95" customHeight="1">
      <c r="A41" s="54">
        <v>38</v>
      </c>
      <c r="B41" s="2">
        <v>0.87222222222222223</v>
      </c>
      <c r="C41" s="58">
        <v>0.8742361111111111</v>
      </c>
      <c r="D41" s="54"/>
      <c r="E41" s="58">
        <f>C41-B41</f>
        <v>2.0138888888888706E-3</v>
      </c>
      <c r="F41" s="63"/>
      <c r="G41" s="88">
        <f>B41-D40</f>
        <v>4.6296296296299833E-4</v>
      </c>
      <c r="H41" s="88">
        <f t="shared" si="1"/>
        <v>6.5972222222221433E-4</v>
      </c>
    </row>
    <row r="42" spans="1:18" ht="18.95" customHeight="1">
      <c r="A42" s="54">
        <v>39</v>
      </c>
      <c r="B42" s="2">
        <v>0.87288194444444445</v>
      </c>
      <c r="C42" s="58">
        <v>0.8742361111111111</v>
      </c>
      <c r="D42" s="54"/>
      <c r="E42" s="60">
        <f>C42-B42</f>
        <v>1.3541666666666563E-3</v>
      </c>
      <c r="F42" s="62">
        <f>MIN(E4:E43)</f>
        <v>5.7870370370305402E-5</v>
      </c>
      <c r="G42" s="88"/>
      <c r="H42" s="88">
        <f t="shared" si="1"/>
        <v>1.5509259259259833E-3</v>
      </c>
    </row>
    <row r="43" spans="1:18" ht="18.95" customHeight="1" thickBot="1">
      <c r="A43" s="56">
        <v>40</v>
      </c>
      <c r="B43" s="5">
        <v>0.87443287037037043</v>
      </c>
      <c r="C43" s="59">
        <v>0.87732638888888881</v>
      </c>
      <c r="D43" s="59">
        <v>0.84792824074074069</v>
      </c>
      <c r="E43" s="58">
        <f>C43-B43</f>
        <v>2.8935185185183787E-3</v>
      </c>
      <c r="F43" s="62">
        <f>MAX(E4:E43)</f>
        <v>6.2731481481481666E-3</v>
      </c>
      <c r="G43" s="88"/>
      <c r="H43" s="88"/>
    </row>
    <row r="44" spans="1:18" ht="18.95" customHeight="1">
      <c r="A44" s="54" t="s">
        <v>102</v>
      </c>
      <c r="B44" s="2">
        <f>AVERAGE(B4:B43)</f>
        <v>0.83486631944444434</v>
      </c>
      <c r="C44" s="54"/>
      <c r="D44" s="54"/>
      <c r="E44" s="95">
        <f>AVERAGE(E4:E43)</f>
        <v>1.623263888888879E-3</v>
      </c>
      <c r="F44" s="96"/>
      <c r="G44" s="2"/>
      <c r="H44" s="88"/>
    </row>
    <row r="45" spans="1:18" ht="18.95" customHeight="1" thickBot="1">
      <c r="A45" s="54" t="s">
        <v>103</v>
      </c>
      <c r="B45" s="1"/>
      <c r="C45" s="54"/>
      <c r="D45" s="54"/>
      <c r="E45" s="95">
        <f>MAX(E4:E44)</f>
        <v>6.2731481481481666E-3</v>
      </c>
      <c r="F45" s="96"/>
      <c r="G45" s="2"/>
      <c r="H45" s="97" t="s">
        <v>105</v>
      </c>
    </row>
    <row r="46" spans="1:18" ht="18.95" customHeight="1" thickBot="1">
      <c r="A46" s="146" t="s">
        <v>106</v>
      </c>
      <c r="B46" s="147"/>
      <c r="C46" s="147"/>
      <c r="D46" s="148"/>
      <c r="E46" s="88">
        <f>MIN(E4:E45)</f>
        <v>5.7870370370305402E-5</v>
      </c>
      <c r="H46" s="2"/>
      <c r="P46" s="155" t="s">
        <v>99</v>
      </c>
      <c r="Q46" s="156"/>
      <c r="R46" s="157"/>
    </row>
    <row r="47" spans="1:18" ht="18.95" customHeight="1" thickBot="1">
      <c r="A47" s="116" t="s">
        <v>5</v>
      </c>
      <c r="B47" s="7" t="s">
        <v>6</v>
      </c>
      <c r="C47" s="7" t="s">
        <v>96</v>
      </c>
      <c r="D47" s="117" t="s">
        <v>97</v>
      </c>
      <c r="P47" s="65">
        <v>0.51500000000000001</v>
      </c>
      <c r="Q47" s="151" t="s">
        <v>13</v>
      </c>
      <c r="R47" s="152"/>
    </row>
    <row r="48" spans="1:18" ht="15.75" thickBot="1">
      <c r="A48" s="118">
        <v>1</v>
      </c>
      <c r="B48" s="7">
        <v>0.56000000000000005</v>
      </c>
      <c r="C48" s="7"/>
      <c r="D48" s="117"/>
      <c r="P48" s="66">
        <v>9</v>
      </c>
      <c r="Q48" s="151" t="s">
        <v>17</v>
      </c>
      <c r="R48" s="152"/>
    </row>
    <row r="49" spans="1:18" ht="15.75" thickBot="1">
      <c r="A49" s="118">
        <v>2</v>
      </c>
      <c r="B49" s="7">
        <v>0.31</v>
      </c>
      <c r="C49" s="7" t="s">
        <v>9</v>
      </c>
      <c r="D49" s="117">
        <v>1</v>
      </c>
      <c r="P49" s="65">
        <v>8</v>
      </c>
      <c r="Q49" s="151" t="s">
        <v>18</v>
      </c>
      <c r="R49" s="152"/>
    </row>
    <row r="50" spans="1:18" ht="15.75" thickBot="1">
      <c r="A50" s="118">
        <v>3</v>
      </c>
      <c r="B50" s="7">
        <v>0.13</v>
      </c>
      <c r="C50" s="7" t="s">
        <v>9</v>
      </c>
      <c r="D50" s="117"/>
      <c r="P50" s="66">
        <v>7</v>
      </c>
      <c r="Q50" s="151" t="s">
        <v>5</v>
      </c>
      <c r="R50" s="152"/>
    </row>
    <row r="51" spans="1:18" ht="15.75" thickBot="1">
      <c r="A51" s="118">
        <v>4</v>
      </c>
      <c r="B51" s="103">
        <v>1</v>
      </c>
      <c r="C51" s="7" t="s">
        <v>12</v>
      </c>
      <c r="D51" s="117">
        <v>2</v>
      </c>
      <c r="P51" s="54">
        <v>16</v>
      </c>
      <c r="Q51" s="151" t="s">
        <v>19</v>
      </c>
      <c r="R51" s="152"/>
    </row>
    <row r="52" spans="1:18" ht="15.75" thickBot="1">
      <c r="A52" s="118">
        <v>5</v>
      </c>
      <c r="B52" s="7">
        <v>0.51</v>
      </c>
      <c r="C52" s="7" t="s">
        <v>11</v>
      </c>
      <c r="D52" s="117">
        <v>3</v>
      </c>
      <c r="P52" s="66">
        <v>9.6666666669999994</v>
      </c>
      <c r="Q52" s="153" t="s">
        <v>20</v>
      </c>
      <c r="R52" s="154"/>
    </row>
    <row r="53" spans="1:18" ht="15.75" thickBot="1">
      <c r="A53" s="118">
        <v>6</v>
      </c>
      <c r="B53" s="7">
        <v>2.1800000000000002</v>
      </c>
      <c r="C53" s="7" t="s">
        <v>12</v>
      </c>
      <c r="D53" s="117">
        <v>4</v>
      </c>
      <c r="P53" s="56">
        <v>-0.83799999999999997</v>
      </c>
      <c r="Q53" s="149" t="s">
        <v>21</v>
      </c>
      <c r="R53" s="150"/>
    </row>
    <row r="54" spans="1:18" ht="15.75" thickBot="1">
      <c r="A54" s="118">
        <v>7</v>
      </c>
      <c r="B54" s="7">
        <v>0.45</v>
      </c>
      <c r="C54" s="7" t="s">
        <v>11</v>
      </c>
      <c r="D54" s="117">
        <v>5</v>
      </c>
      <c r="P54" s="54">
        <v>0.21</v>
      </c>
      <c r="Q54" s="149" t="s">
        <v>22</v>
      </c>
      <c r="R54" s="150"/>
    </row>
    <row r="55" spans="1:18" ht="15.75" thickBot="1">
      <c r="A55" s="118">
        <v>8</v>
      </c>
      <c r="B55" s="7">
        <v>0.28999999999999998</v>
      </c>
      <c r="C55" s="7" t="s">
        <v>9</v>
      </c>
      <c r="D55" s="117"/>
      <c r="P55" s="66" t="s">
        <v>24</v>
      </c>
      <c r="Q55" s="149" t="s">
        <v>26</v>
      </c>
      <c r="R55" s="150"/>
    </row>
    <row r="56" spans="1:18" ht="15.75" thickBot="1">
      <c r="A56" s="118">
        <v>9</v>
      </c>
      <c r="B56" s="103">
        <v>0.4</v>
      </c>
      <c r="C56" s="7" t="s">
        <v>12</v>
      </c>
      <c r="D56" s="117">
        <v>6</v>
      </c>
      <c r="P56" s="56" t="s">
        <v>25</v>
      </c>
      <c r="Q56" s="149" t="s">
        <v>27</v>
      </c>
      <c r="R56" s="150"/>
    </row>
    <row r="57" spans="1:18" ht="15.75" thickBot="1">
      <c r="A57" s="118">
        <v>10</v>
      </c>
      <c r="B57" s="103">
        <v>1.2</v>
      </c>
      <c r="C57" s="7" t="s">
        <v>12</v>
      </c>
      <c r="D57" s="117"/>
      <c r="P57" s="56" t="s">
        <v>100</v>
      </c>
      <c r="Q57" s="149" t="s">
        <v>32</v>
      </c>
      <c r="R57" s="150"/>
    </row>
    <row r="58" spans="1:18">
      <c r="A58" s="118">
        <v>11</v>
      </c>
      <c r="B58" s="7">
        <v>3.11</v>
      </c>
      <c r="C58" s="7" t="s">
        <v>12</v>
      </c>
      <c r="D58" s="117"/>
    </row>
    <row r="59" spans="1:18">
      <c r="A59" s="118">
        <v>12</v>
      </c>
      <c r="B59" s="7">
        <v>1.06</v>
      </c>
      <c r="C59" s="7" t="s">
        <v>11</v>
      </c>
      <c r="D59" s="117">
        <v>7</v>
      </c>
    </row>
    <row r="60" spans="1:18">
      <c r="A60" s="118">
        <v>13</v>
      </c>
      <c r="B60" s="7">
        <v>0.35</v>
      </c>
      <c r="C60" s="7" t="s">
        <v>9</v>
      </c>
      <c r="D60" s="117"/>
    </row>
    <row r="61" spans="1:18">
      <c r="A61" s="118">
        <v>14</v>
      </c>
      <c r="B61" s="7">
        <v>0.52</v>
      </c>
      <c r="C61" s="7" t="s">
        <v>12</v>
      </c>
      <c r="D61" s="117">
        <v>8</v>
      </c>
    </row>
    <row r="62" spans="1:18">
      <c r="A62" s="118">
        <v>15</v>
      </c>
      <c r="B62" s="7">
        <v>1.54</v>
      </c>
      <c r="C62" s="7" t="s">
        <v>12</v>
      </c>
      <c r="D62" s="117"/>
    </row>
    <row r="63" spans="1:18">
      <c r="A63" s="118">
        <v>16</v>
      </c>
      <c r="B63" s="103">
        <v>0.4</v>
      </c>
      <c r="C63" s="7" t="s">
        <v>11</v>
      </c>
      <c r="D63" s="117">
        <v>9</v>
      </c>
    </row>
    <row r="64" spans="1:18">
      <c r="A64" s="118" t="s">
        <v>13</v>
      </c>
      <c r="B64" s="7">
        <f>MEDIAN(B48:B63)</f>
        <v>0.51500000000000001</v>
      </c>
      <c r="C64" s="7"/>
      <c r="D64" s="117"/>
    </row>
    <row r="65" spans="1:4" ht="15.75" thickBot="1">
      <c r="A65" s="119"/>
      <c r="B65" s="120"/>
      <c r="C65" s="120"/>
      <c r="D65" s="121"/>
    </row>
  </sheetData>
  <mergeCells count="47">
    <mergeCell ref="Q57:R57"/>
    <mergeCell ref="Q51:R51"/>
    <mergeCell ref="Q52:R52"/>
    <mergeCell ref="Q53:R53"/>
    <mergeCell ref="Q54:R54"/>
    <mergeCell ref="Q55:R55"/>
    <mergeCell ref="Q47:R47"/>
    <mergeCell ref="Q48:R48"/>
    <mergeCell ref="Q49:R49"/>
    <mergeCell ref="Q50:R50"/>
    <mergeCell ref="Q56:R56"/>
    <mergeCell ref="A1:G2"/>
    <mergeCell ref="M1:T5"/>
    <mergeCell ref="O6:P6"/>
    <mergeCell ref="S6:T6"/>
    <mergeCell ref="O11:O12"/>
    <mergeCell ref="T8:T9"/>
    <mergeCell ref="T11:T13"/>
    <mergeCell ref="S8:S9"/>
    <mergeCell ref="S11:S13"/>
    <mergeCell ref="P11:P12"/>
    <mergeCell ref="T15:T17"/>
    <mergeCell ref="T18:T20"/>
    <mergeCell ref="S18:S20"/>
    <mergeCell ref="I13:J13"/>
    <mergeCell ref="I14:J15"/>
    <mergeCell ref="S15:S17"/>
    <mergeCell ref="P14:P15"/>
    <mergeCell ref="P29:R29"/>
    <mergeCell ref="Q30:R30"/>
    <mergeCell ref="O22:O23"/>
    <mergeCell ref="O14:O15"/>
    <mergeCell ref="O19:O20"/>
    <mergeCell ref="P19:P20"/>
    <mergeCell ref="P22:P23"/>
    <mergeCell ref="A46:D46"/>
    <mergeCell ref="Q40:R40"/>
    <mergeCell ref="Q31:R31"/>
    <mergeCell ref="Q32:R32"/>
    <mergeCell ref="Q33:R33"/>
    <mergeCell ref="Q34:R34"/>
    <mergeCell ref="Q35:R35"/>
    <mergeCell ref="Q36:R36"/>
    <mergeCell ref="Q38:R38"/>
    <mergeCell ref="Q39:R39"/>
    <mergeCell ref="Q37:R37"/>
    <mergeCell ref="P46:R46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B1:G35"/>
  <sheetViews>
    <sheetView rightToLeft="1" topLeftCell="A19" workbookViewId="0">
      <selection activeCell="B28" sqref="B28:C35"/>
    </sheetView>
  </sheetViews>
  <sheetFormatPr defaultRowHeight="15"/>
  <cols>
    <col min="2" max="3" width="20.5703125" customWidth="1"/>
  </cols>
  <sheetData>
    <row r="1" spans="2:7" ht="15.75" thickBot="1"/>
    <row r="2" spans="2:7" ht="21.95" customHeight="1" thickBot="1">
      <c r="B2" s="206" t="s">
        <v>64</v>
      </c>
      <c r="C2" s="154"/>
    </row>
    <row r="3" spans="2:7" ht="21.95" customHeight="1" thickBot="1">
      <c r="B3" s="66" t="s">
        <v>34</v>
      </c>
      <c r="C3" s="66" t="s">
        <v>48</v>
      </c>
      <c r="F3" s="153" t="s">
        <v>65</v>
      </c>
      <c r="G3" s="154"/>
    </row>
    <row r="4" spans="2:7" ht="21.95" customHeight="1" thickBot="1">
      <c r="B4" s="78" t="s">
        <v>67</v>
      </c>
      <c r="C4" s="78">
        <v>25</v>
      </c>
      <c r="F4" s="66">
        <v>10.31</v>
      </c>
      <c r="G4" s="66" t="s">
        <v>50</v>
      </c>
    </row>
    <row r="5" spans="2:7" ht="21.95" customHeight="1" thickBot="1">
      <c r="B5" s="78" t="s">
        <v>68</v>
      </c>
      <c r="C5" s="78">
        <v>11</v>
      </c>
      <c r="F5" s="66">
        <v>6.585</v>
      </c>
      <c r="G5" s="66" t="s">
        <v>66</v>
      </c>
    </row>
    <row r="6" spans="2:7" ht="21.95" customHeight="1" thickBot="1">
      <c r="B6" s="78" t="s">
        <v>69</v>
      </c>
      <c r="C6" s="78">
        <v>3</v>
      </c>
      <c r="F6" s="66">
        <v>1.56</v>
      </c>
      <c r="G6" s="66" t="s">
        <v>51</v>
      </c>
    </row>
    <row r="7" spans="2:7" ht="21.95" customHeight="1" thickBot="1">
      <c r="B7" s="78" t="s">
        <v>70</v>
      </c>
      <c r="C7" s="78">
        <v>9</v>
      </c>
    </row>
    <row r="8" spans="2:7" ht="21.95" customHeight="1" thickBot="1">
      <c r="B8" s="78" t="s">
        <v>71</v>
      </c>
      <c r="C8" s="78">
        <v>0</v>
      </c>
    </row>
    <row r="9" spans="2:7" ht="21.95" customHeight="1" thickBot="1">
      <c r="B9" s="78" t="s">
        <v>72</v>
      </c>
      <c r="C9" s="78">
        <v>1</v>
      </c>
    </row>
    <row r="10" spans="2:7" ht="21.95" customHeight="1" thickBot="1">
      <c r="B10" s="78" t="s">
        <v>73</v>
      </c>
      <c r="C10" s="78">
        <v>1</v>
      </c>
    </row>
    <row r="11" spans="2:7" ht="21.95" customHeight="1"/>
    <row r="12" spans="2:7" ht="21.95" customHeight="1"/>
    <row r="13" spans="2:7" ht="21.95" customHeight="1"/>
    <row r="14" spans="2:7" ht="21.95" customHeight="1">
      <c r="C14" s="246" t="s">
        <v>74</v>
      </c>
      <c r="D14" s="233"/>
      <c r="E14" s="233"/>
      <c r="F14" s="233"/>
      <c r="G14" s="233"/>
    </row>
    <row r="15" spans="2:7" ht="21.95" customHeight="1"/>
    <row r="16" spans="2:7" ht="21.95" customHeight="1"/>
    <row r="17" spans="2:3" ht="21.95" customHeight="1"/>
    <row r="27" spans="2:3" ht="15.75" thickBot="1"/>
    <row r="28" spans="2:3" ht="21.75" thickBot="1">
      <c r="B28" s="206" t="s">
        <v>161</v>
      </c>
      <c r="C28" s="154"/>
    </row>
    <row r="29" spans="2:3" ht="15.75" thickBot="1">
      <c r="B29" s="66" t="s">
        <v>34</v>
      </c>
      <c r="C29" s="66" t="s">
        <v>168</v>
      </c>
    </row>
    <row r="30" spans="2:3" ht="19.5" thickBot="1">
      <c r="B30" s="78" t="s">
        <v>162</v>
      </c>
      <c r="C30" s="78">
        <v>13</v>
      </c>
    </row>
    <row r="31" spans="2:3" ht="19.5" thickBot="1">
      <c r="B31" s="78" t="s">
        <v>163</v>
      </c>
      <c r="C31" s="78">
        <v>3</v>
      </c>
    </row>
    <row r="32" spans="2:3" ht="19.5" thickBot="1">
      <c r="B32" s="78" t="s">
        <v>164</v>
      </c>
      <c r="C32" s="78">
        <v>4</v>
      </c>
    </row>
    <row r="33" spans="2:3" ht="19.5" thickBot="1">
      <c r="B33" s="78" t="s">
        <v>165</v>
      </c>
      <c r="C33" s="78">
        <v>1</v>
      </c>
    </row>
    <row r="34" spans="2:3" ht="19.5" thickBot="1">
      <c r="B34" s="78" t="s">
        <v>166</v>
      </c>
      <c r="C34" s="78">
        <v>1</v>
      </c>
    </row>
    <row r="35" spans="2:3" ht="19.5" thickBot="1">
      <c r="B35" s="78" t="s">
        <v>167</v>
      </c>
      <c r="C35" s="78">
        <v>1</v>
      </c>
    </row>
  </sheetData>
  <mergeCells count="4">
    <mergeCell ref="B2:C2"/>
    <mergeCell ref="F3:G3"/>
    <mergeCell ref="C14:G14"/>
    <mergeCell ref="B28:C2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3:C38"/>
  <sheetViews>
    <sheetView rightToLeft="1" topLeftCell="A28" workbookViewId="0">
      <selection activeCell="B30" sqref="B30:C36"/>
    </sheetView>
  </sheetViews>
  <sheetFormatPr defaultRowHeight="15"/>
  <cols>
    <col min="2" max="3" width="17.5703125" customWidth="1"/>
  </cols>
  <sheetData>
    <row r="3" spans="2:3" ht="24.95" customHeight="1">
      <c r="B3" s="203" t="s">
        <v>169</v>
      </c>
      <c r="C3" s="191"/>
    </row>
    <row r="4" spans="2:3" ht="24.95" customHeight="1">
      <c r="B4" s="7" t="s">
        <v>34</v>
      </c>
      <c r="C4" s="7" t="s">
        <v>33</v>
      </c>
    </row>
    <row r="5" spans="2:3" ht="24.95" customHeight="1">
      <c r="B5" s="7" t="s">
        <v>109</v>
      </c>
      <c r="C5" s="7">
        <v>19</v>
      </c>
    </row>
    <row r="6" spans="2:3" ht="24.95" customHeight="1">
      <c r="B6" s="7" t="s">
        <v>110</v>
      </c>
      <c r="C6" s="7">
        <v>9</v>
      </c>
    </row>
    <row r="7" spans="2:3" ht="24.95" customHeight="1">
      <c r="B7" s="7" t="s">
        <v>111</v>
      </c>
      <c r="C7" s="7">
        <v>2</v>
      </c>
    </row>
    <row r="8" spans="2:3" ht="24.95" customHeight="1">
      <c r="B8" s="7" t="s">
        <v>112</v>
      </c>
      <c r="C8" s="7">
        <v>1</v>
      </c>
    </row>
    <row r="9" spans="2:3" ht="24.95" customHeight="1">
      <c r="B9" s="7" t="s">
        <v>113</v>
      </c>
      <c r="C9" s="7">
        <v>0</v>
      </c>
    </row>
    <row r="10" spans="2:3" ht="24.95" customHeight="1">
      <c r="B10" s="7" t="s">
        <v>114</v>
      </c>
      <c r="C10" s="7">
        <v>1</v>
      </c>
    </row>
    <row r="11" spans="2:3" ht="24.95" customHeight="1">
      <c r="B11" s="7" t="s">
        <v>115</v>
      </c>
      <c r="C11" s="7">
        <v>1</v>
      </c>
    </row>
    <row r="12" spans="2:3" ht="24.95" customHeight="1"/>
    <row r="13" spans="2:3" ht="24.95" customHeight="1"/>
    <row r="14" spans="2:3" ht="24.95" customHeight="1"/>
    <row r="15" spans="2:3" ht="24.95" customHeight="1"/>
    <row r="16" spans="2:3" ht="24.95" customHeight="1"/>
    <row r="29" spans="2:3" ht="20.100000000000001" customHeight="1"/>
    <row r="30" spans="2:3" ht="20.100000000000001" customHeight="1">
      <c r="B30" s="203" t="s">
        <v>170</v>
      </c>
      <c r="C30" s="191"/>
    </row>
    <row r="31" spans="2:3" ht="20.100000000000001" customHeight="1">
      <c r="B31" s="7" t="s">
        <v>34</v>
      </c>
      <c r="C31" s="7" t="s">
        <v>33</v>
      </c>
    </row>
    <row r="32" spans="2:3" ht="20.100000000000001" customHeight="1">
      <c r="B32" s="7" t="s">
        <v>171</v>
      </c>
      <c r="C32" s="7">
        <v>9</v>
      </c>
    </row>
    <row r="33" spans="2:3" ht="20.100000000000001" customHeight="1">
      <c r="B33" s="7" t="s">
        <v>172</v>
      </c>
      <c r="C33" s="7">
        <v>0</v>
      </c>
    </row>
    <row r="34" spans="2:3" ht="20.100000000000001" customHeight="1">
      <c r="B34" s="7" t="s">
        <v>173</v>
      </c>
      <c r="C34" s="7">
        <v>0</v>
      </c>
    </row>
    <row r="35" spans="2:3" ht="20.100000000000001" customHeight="1">
      <c r="B35" s="7" t="s">
        <v>174</v>
      </c>
      <c r="C35" s="7">
        <v>0</v>
      </c>
    </row>
    <row r="36" spans="2:3" ht="20.100000000000001" customHeight="1">
      <c r="B36" s="7" t="s">
        <v>175</v>
      </c>
      <c r="C36" s="7">
        <v>1</v>
      </c>
    </row>
    <row r="37" spans="2:3" ht="20.100000000000001" customHeight="1"/>
    <row r="38" spans="2:3" ht="20.100000000000001" customHeight="1"/>
  </sheetData>
  <mergeCells count="2">
    <mergeCell ref="B3:C3"/>
    <mergeCell ref="B30:C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32"/>
  <sheetViews>
    <sheetView rightToLeft="1" workbookViewId="0">
      <selection activeCell="B24" sqref="B24:C29"/>
    </sheetView>
  </sheetViews>
  <sheetFormatPr defaultRowHeight="15"/>
  <cols>
    <col min="2" max="3" width="15.5703125" customWidth="1"/>
  </cols>
  <sheetData>
    <row r="2" spans="2:3" ht="18" customHeight="1">
      <c r="B2" s="225" t="s">
        <v>176</v>
      </c>
      <c r="C2" s="234"/>
    </row>
    <row r="3" spans="2:3" ht="18" customHeight="1">
      <c r="B3" s="107" t="s">
        <v>34</v>
      </c>
      <c r="C3" s="107" t="s">
        <v>33</v>
      </c>
    </row>
    <row r="4" spans="2:3" ht="18" customHeight="1">
      <c r="B4" s="107" t="s">
        <v>177</v>
      </c>
      <c r="C4" s="107">
        <v>13</v>
      </c>
    </row>
    <row r="5" spans="2:3" ht="18" customHeight="1">
      <c r="B5" s="107" t="s">
        <v>178</v>
      </c>
      <c r="C5" s="107">
        <v>15</v>
      </c>
    </row>
    <row r="6" spans="2:3" ht="18" customHeight="1">
      <c r="B6" s="107" t="s">
        <v>179</v>
      </c>
      <c r="C6" s="107">
        <v>4</v>
      </c>
    </row>
    <row r="7" spans="2:3" ht="18" customHeight="1">
      <c r="B7" s="107" t="s">
        <v>180</v>
      </c>
      <c r="C7" s="107">
        <v>3</v>
      </c>
    </row>
    <row r="8" spans="2:3" ht="18" customHeight="1">
      <c r="B8" s="107" t="s">
        <v>181</v>
      </c>
      <c r="C8" s="107">
        <v>1</v>
      </c>
    </row>
    <row r="9" spans="2:3" ht="18" customHeight="1">
      <c r="B9" s="107" t="s">
        <v>182</v>
      </c>
      <c r="C9" s="107">
        <v>1</v>
      </c>
    </row>
    <row r="10" spans="2:3" ht="18" customHeight="1">
      <c r="B10" s="107" t="s">
        <v>183</v>
      </c>
      <c r="C10" s="107">
        <v>1</v>
      </c>
    </row>
    <row r="24" spans="2:3" ht="18" customHeight="1">
      <c r="B24" s="225" t="s">
        <v>184</v>
      </c>
      <c r="C24" s="234"/>
    </row>
    <row r="25" spans="2:3" ht="18" customHeight="1">
      <c r="B25" s="107" t="s">
        <v>34</v>
      </c>
      <c r="C25" s="107" t="s">
        <v>33</v>
      </c>
    </row>
    <row r="26" spans="2:3" ht="18" customHeight="1">
      <c r="B26" s="107" t="s">
        <v>185</v>
      </c>
      <c r="C26" s="107">
        <v>6</v>
      </c>
    </row>
    <row r="27" spans="2:3" ht="18" customHeight="1">
      <c r="B27" s="107" t="s">
        <v>186</v>
      </c>
      <c r="C27" s="107">
        <v>0</v>
      </c>
    </row>
    <row r="28" spans="2:3" ht="18" customHeight="1">
      <c r="B28" s="107" t="s">
        <v>187</v>
      </c>
      <c r="C28" s="107">
        <v>0</v>
      </c>
    </row>
    <row r="29" spans="2:3" ht="18" customHeight="1">
      <c r="B29" s="107" t="s">
        <v>188</v>
      </c>
      <c r="C29" s="107">
        <v>1</v>
      </c>
    </row>
    <row r="30" spans="2:3" ht="18" customHeight="1"/>
    <row r="31" spans="2:3" ht="18" customHeight="1"/>
    <row r="32" spans="2:3" ht="18" customHeight="1"/>
  </sheetData>
  <mergeCells count="2">
    <mergeCell ref="B2:C2"/>
    <mergeCell ref="B24:C2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Q54"/>
  <sheetViews>
    <sheetView rightToLeft="1" topLeftCell="A49" workbookViewId="0">
      <selection activeCell="P35" sqref="P35"/>
    </sheetView>
  </sheetViews>
  <sheetFormatPr defaultRowHeight="15"/>
  <cols>
    <col min="2" max="2" width="6.5703125" customWidth="1"/>
    <col min="3" max="3" width="12.5703125" customWidth="1"/>
    <col min="4" max="4" width="8.5703125" customWidth="1"/>
    <col min="5" max="5" width="20.5703125" customWidth="1"/>
    <col min="7" max="7" width="20.5703125" customWidth="1"/>
    <col min="8" max="8" width="6.5703125" customWidth="1"/>
    <col min="9" max="9" width="10.5703125" customWidth="1"/>
    <col min="10" max="10" width="6.5703125" customWidth="1"/>
    <col min="12" max="15" width="5.5703125" customWidth="1"/>
    <col min="16" max="17" width="20.5703125" customWidth="1"/>
  </cols>
  <sheetData>
    <row r="1" spans="2:8" ht="20.100000000000001" customHeight="1" thickBot="1"/>
    <row r="2" spans="2:8" ht="20.100000000000001" customHeight="1" thickBot="1">
      <c r="B2" s="199" t="s">
        <v>75</v>
      </c>
      <c r="C2" s="207"/>
      <c r="D2" s="207"/>
      <c r="E2" s="154"/>
      <c r="G2" s="153" t="s">
        <v>133</v>
      </c>
      <c r="H2" s="154"/>
    </row>
    <row r="3" spans="2:8" ht="20.100000000000001" customHeight="1" thickBot="1">
      <c r="B3" s="66" t="s">
        <v>5</v>
      </c>
      <c r="C3" s="66" t="s">
        <v>6</v>
      </c>
      <c r="D3" s="199" t="s">
        <v>76</v>
      </c>
      <c r="E3" s="154"/>
      <c r="G3" s="66">
        <v>1.4950000000000001</v>
      </c>
      <c r="H3" s="66" t="s">
        <v>13</v>
      </c>
    </row>
    <row r="4" spans="2:8" ht="20.100000000000001" customHeight="1" thickBot="1">
      <c r="B4" s="66">
        <v>1</v>
      </c>
      <c r="C4" s="81">
        <v>0.4</v>
      </c>
      <c r="D4" s="66" t="s">
        <v>9</v>
      </c>
      <c r="E4" s="66">
        <v>1</v>
      </c>
      <c r="G4" s="66">
        <v>20</v>
      </c>
      <c r="H4" s="66" t="s">
        <v>77</v>
      </c>
    </row>
    <row r="5" spans="2:8" ht="20.100000000000001" customHeight="1" thickBot="1">
      <c r="B5" s="66">
        <v>2</v>
      </c>
      <c r="C5" s="83">
        <v>2.31</v>
      </c>
      <c r="D5" s="74" t="s">
        <v>12</v>
      </c>
      <c r="E5" s="200">
        <v>2</v>
      </c>
      <c r="G5" s="66">
        <v>20</v>
      </c>
      <c r="H5" s="66" t="s">
        <v>18</v>
      </c>
    </row>
    <row r="6" spans="2:8" ht="20.100000000000001" customHeight="1" thickBot="1">
      <c r="B6" s="66">
        <v>3</v>
      </c>
      <c r="C6" s="85">
        <v>2.21</v>
      </c>
      <c r="D6" s="74" t="s">
        <v>12</v>
      </c>
      <c r="E6" s="202"/>
      <c r="G6" s="66">
        <v>20</v>
      </c>
      <c r="H6" s="66" t="s">
        <v>5</v>
      </c>
    </row>
    <row r="7" spans="2:8" ht="20.100000000000001" customHeight="1" thickBot="1">
      <c r="B7" s="66">
        <v>4</v>
      </c>
      <c r="C7" s="83">
        <v>5.24</v>
      </c>
      <c r="D7" s="74" t="s">
        <v>12</v>
      </c>
      <c r="E7" s="202"/>
      <c r="G7" s="66">
        <v>40</v>
      </c>
      <c r="H7" s="66" t="s">
        <v>19</v>
      </c>
    </row>
    <row r="8" spans="2:8" ht="20.100000000000001" customHeight="1" thickBot="1">
      <c r="B8" s="66">
        <v>5</v>
      </c>
      <c r="C8" s="84">
        <v>2</v>
      </c>
      <c r="D8" s="74" t="s">
        <v>12</v>
      </c>
      <c r="E8" s="201"/>
      <c r="G8" s="66">
        <v>21</v>
      </c>
      <c r="H8" s="66" t="s">
        <v>29</v>
      </c>
    </row>
    <row r="9" spans="2:8" ht="20.100000000000001" customHeight="1" thickBot="1">
      <c r="B9" s="66">
        <v>6</v>
      </c>
      <c r="C9" s="83">
        <v>1.43</v>
      </c>
      <c r="D9" s="66" t="s">
        <v>11</v>
      </c>
      <c r="E9" s="66">
        <v>3</v>
      </c>
      <c r="G9" s="66" t="s">
        <v>78</v>
      </c>
      <c r="H9" s="66" t="s">
        <v>26</v>
      </c>
    </row>
    <row r="10" spans="2:8" ht="20.100000000000001" customHeight="1" thickBot="1">
      <c r="B10" s="66">
        <v>7</v>
      </c>
      <c r="C10" s="84">
        <v>1.55</v>
      </c>
      <c r="D10" s="66" t="s">
        <v>12</v>
      </c>
      <c r="E10" s="66">
        <v>4</v>
      </c>
      <c r="G10" s="66" t="s">
        <v>79</v>
      </c>
      <c r="H10" s="66" t="s">
        <v>27</v>
      </c>
    </row>
    <row r="11" spans="2:8" ht="20.100000000000001" customHeight="1" thickBot="1">
      <c r="B11" s="66">
        <v>8</v>
      </c>
      <c r="C11" s="83">
        <v>1.43</v>
      </c>
      <c r="D11" s="66" t="s">
        <v>11</v>
      </c>
      <c r="E11" s="200">
        <v>5</v>
      </c>
      <c r="G11" s="66">
        <v>-0.156</v>
      </c>
      <c r="H11" s="66" t="s">
        <v>30</v>
      </c>
    </row>
    <row r="12" spans="2:8" ht="20.100000000000001" customHeight="1" thickBot="1">
      <c r="B12" s="66">
        <v>9</v>
      </c>
      <c r="C12" s="81">
        <v>1.04</v>
      </c>
      <c r="D12" s="66" t="s">
        <v>11</v>
      </c>
      <c r="E12" s="201"/>
      <c r="G12" s="66">
        <v>0.79900000000000004</v>
      </c>
      <c r="H12" s="66" t="s">
        <v>31</v>
      </c>
    </row>
    <row r="13" spans="2:8" ht="20.100000000000001" customHeight="1" thickBot="1">
      <c r="B13" s="66">
        <v>10</v>
      </c>
      <c r="C13" s="81">
        <v>9.02</v>
      </c>
      <c r="D13" s="66" t="s">
        <v>12</v>
      </c>
      <c r="E13" s="66">
        <v>6</v>
      </c>
      <c r="G13" s="66" t="s">
        <v>80</v>
      </c>
      <c r="H13" s="66" t="s">
        <v>32</v>
      </c>
    </row>
    <row r="14" spans="2:8" ht="20.100000000000001" customHeight="1" thickBot="1">
      <c r="B14" s="66">
        <v>11</v>
      </c>
      <c r="C14" s="81">
        <v>0.25</v>
      </c>
      <c r="D14" s="66" t="s">
        <v>11</v>
      </c>
      <c r="E14" s="200">
        <v>7</v>
      </c>
    </row>
    <row r="15" spans="2:8" ht="20.100000000000001" customHeight="1" thickBot="1">
      <c r="B15" s="66">
        <v>12</v>
      </c>
      <c r="C15" s="81">
        <v>1.0900000000000001</v>
      </c>
      <c r="D15" s="66" t="s">
        <v>11</v>
      </c>
      <c r="E15" s="202"/>
    </row>
    <row r="16" spans="2:8" ht="20.100000000000001" customHeight="1" thickBot="1">
      <c r="B16" s="66">
        <v>13</v>
      </c>
      <c r="C16" s="81">
        <v>0.49</v>
      </c>
      <c r="D16" s="66" t="s">
        <v>11</v>
      </c>
      <c r="E16" s="202"/>
    </row>
    <row r="17" spans="2:17" ht="20.100000000000001" customHeight="1" thickBot="1">
      <c r="B17" s="66">
        <v>14</v>
      </c>
      <c r="C17" s="81">
        <v>0.05</v>
      </c>
      <c r="D17" s="66" t="s">
        <v>11</v>
      </c>
      <c r="E17" s="201"/>
    </row>
    <row r="18" spans="2:17" ht="20.100000000000001" customHeight="1" thickBot="1">
      <c r="B18" s="66">
        <v>15</v>
      </c>
      <c r="C18" s="81">
        <v>7.38</v>
      </c>
      <c r="D18" s="66" t="s">
        <v>12</v>
      </c>
      <c r="E18" s="200">
        <v>8</v>
      </c>
    </row>
    <row r="19" spans="2:17" ht="20.100000000000001" customHeight="1" thickBot="1">
      <c r="B19" s="66">
        <v>16</v>
      </c>
      <c r="C19" s="81">
        <v>5.37</v>
      </c>
      <c r="D19" s="66" t="s">
        <v>12</v>
      </c>
      <c r="E19" s="202"/>
      <c r="H19" s="203" t="s">
        <v>131</v>
      </c>
      <c r="I19" s="178"/>
      <c r="J19" s="178"/>
      <c r="K19" s="191"/>
    </row>
    <row r="20" spans="2:17" ht="20.100000000000001" customHeight="1" thickBot="1">
      <c r="B20" s="66">
        <v>17</v>
      </c>
      <c r="C20" s="81">
        <v>3.08</v>
      </c>
      <c r="D20" s="66" t="s">
        <v>12</v>
      </c>
      <c r="E20" s="202"/>
      <c r="H20" s="91" t="s">
        <v>5</v>
      </c>
      <c r="I20" s="7" t="s">
        <v>6</v>
      </c>
      <c r="J20" s="7" t="s">
        <v>96</v>
      </c>
      <c r="K20" s="7" t="s">
        <v>97</v>
      </c>
    </row>
    <row r="21" spans="2:17" ht="20.100000000000001" customHeight="1" thickBot="1">
      <c r="B21" s="66">
        <v>18</v>
      </c>
      <c r="C21" s="81">
        <v>4.22</v>
      </c>
      <c r="D21" s="66" t="s">
        <v>12</v>
      </c>
      <c r="E21" s="201"/>
      <c r="H21" s="7">
        <v>1</v>
      </c>
      <c r="I21" s="7">
        <v>0.56000000000000005</v>
      </c>
      <c r="J21" s="7" t="s">
        <v>89</v>
      </c>
      <c r="K21" s="7">
        <v>1</v>
      </c>
    </row>
    <row r="22" spans="2:17" ht="20.100000000000001" customHeight="1" thickBot="1">
      <c r="B22" s="66">
        <v>19</v>
      </c>
      <c r="C22" s="81">
        <v>0.05</v>
      </c>
      <c r="D22" s="66" t="s">
        <v>11</v>
      </c>
      <c r="E22" s="66">
        <v>9</v>
      </c>
      <c r="H22" s="7">
        <v>2</v>
      </c>
      <c r="I22" s="7">
        <v>0.31</v>
      </c>
      <c r="J22" s="7" t="s">
        <v>90</v>
      </c>
      <c r="K22" s="216">
        <v>2</v>
      </c>
      <c r="P22" s="153" t="s">
        <v>132</v>
      </c>
      <c r="Q22" s="154"/>
    </row>
    <row r="23" spans="2:17" ht="20.100000000000001" customHeight="1" thickBot="1">
      <c r="B23" s="66">
        <v>20</v>
      </c>
      <c r="C23" s="81">
        <v>2.4</v>
      </c>
      <c r="D23" s="66" t="s">
        <v>12</v>
      </c>
      <c r="E23" s="200">
        <v>10</v>
      </c>
      <c r="H23" s="7">
        <v>3</v>
      </c>
      <c r="I23" s="7">
        <v>0.13</v>
      </c>
      <c r="J23" s="7" t="s">
        <v>90</v>
      </c>
      <c r="K23" s="217"/>
      <c r="P23" s="66">
        <v>0.51500000000000001</v>
      </c>
      <c r="Q23" s="66" t="s">
        <v>13</v>
      </c>
    </row>
    <row r="24" spans="2:17" ht="20.100000000000001" customHeight="1" thickBot="1">
      <c r="B24" s="66">
        <v>21</v>
      </c>
      <c r="C24" s="81">
        <v>4.0999999999999996</v>
      </c>
      <c r="D24" s="66" t="s">
        <v>12</v>
      </c>
      <c r="E24" s="201"/>
      <c r="H24" s="7">
        <v>4</v>
      </c>
      <c r="I24" s="103">
        <v>1</v>
      </c>
      <c r="J24" s="7" t="s">
        <v>89</v>
      </c>
      <c r="K24" s="7">
        <v>3</v>
      </c>
      <c r="P24" s="66">
        <v>10</v>
      </c>
      <c r="Q24" s="66" t="s">
        <v>77</v>
      </c>
    </row>
    <row r="25" spans="2:17" ht="20.100000000000001" customHeight="1" thickBot="1">
      <c r="B25" s="66">
        <v>22</v>
      </c>
      <c r="C25" s="81">
        <v>1</v>
      </c>
      <c r="D25" s="66" t="s">
        <v>11</v>
      </c>
      <c r="E25" s="200">
        <v>11</v>
      </c>
      <c r="H25" s="7">
        <v>5</v>
      </c>
      <c r="I25" s="7">
        <v>0.51</v>
      </c>
      <c r="J25" s="7" t="s">
        <v>90</v>
      </c>
      <c r="K25" s="7">
        <v>4</v>
      </c>
      <c r="P25" s="66">
        <v>8</v>
      </c>
      <c r="Q25" s="66" t="s">
        <v>18</v>
      </c>
    </row>
    <row r="26" spans="2:17" ht="20.100000000000001" customHeight="1" thickBot="1">
      <c r="B26" s="66">
        <v>23</v>
      </c>
      <c r="C26" s="81">
        <v>0.33</v>
      </c>
      <c r="D26" s="66" t="s">
        <v>11</v>
      </c>
      <c r="E26" s="201"/>
      <c r="H26" s="7">
        <v>6</v>
      </c>
      <c r="I26" s="7">
        <v>2.1800000000000002</v>
      </c>
      <c r="J26" s="7" t="s">
        <v>89</v>
      </c>
      <c r="K26" s="7">
        <v>5</v>
      </c>
      <c r="P26" s="66">
        <v>8</v>
      </c>
      <c r="Q26" s="66" t="s">
        <v>5</v>
      </c>
    </row>
    <row r="27" spans="2:17" ht="20.100000000000001" customHeight="1" thickBot="1">
      <c r="B27" s="66">
        <v>24</v>
      </c>
      <c r="C27" s="81">
        <v>2.48</v>
      </c>
      <c r="D27" s="66" t="s">
        <v>12</v>
      </c>
      <c r="E27" s="200">
        <v>12</v>
      </c>
      <c r="H27" s="7">
        <v>7</v>
      </c>
      <c r="I27" s="7">
        <v>0.45</v>
      </c>
      <c r="J27" s="7" t="s">
        <v>90</v>
      </c>
      <c r="K27" s="216">
        <v>6</v>
      </c>
      <c r="P27" s="66">
        <v>16</v>
      </c>
      <c r="Q27" s="66" t="s">
        <v>19</v>
      </c>
    </row>
    <row r="28" spans="2:17" ht="20.100000000000001" customHeight="1" thickBot="1">
      <c r="B28" s="66">
        <v>25</v>
      </c>
      <c r="C28" s="81">
        <v>2.36</v>
      </c>
      <c r="D28" s="66" t="s">
        <v>12</v>
      </c>
      <c r="E28" s="201"/>
      <c r="H28" s="7">
        <v>8</v>
      </c>
      <c r="I28" s="7">
        <v>0.28999999999999998</v>
      </c>
      <c r="J28" s="7" t="s">
        <v>90</v>
      </c>
      <c r="K28" s="218"/>
      <c r="P28" s="66">
        <v>9</v>
      </c>
      <c r="Q28" s="66" t="s">
        <v>29</v>
      </c>
    </row>
    <row r="29" spans="2:17" ht="20.100000000000001" customHeight="1" thickBot="1">
      <c r="B29" s="66">
        <v>26</v>
      </c>
      <c r="C29" s="81">
        <v>1.1299999999999999</v>
      </c>
      <c r="D29" s="66" t="s">
        <v>11</v>
      </c>
      <c r="E29" s="200">
        <v>13</v>
      </c>
      <c r="H29" s="7">
        <v>9</v>
      </c>
      <c r="I29" s="103">
        <v>0.4</v>
      </c>
      <c r="J29" s="7" t="s">
        <v>90</v>
      </c>
      <c r="K29" s="217"/>
      <c r="P29" s="66" t="s">
        <v>78</v>
      </c>
      <c r="Q29" s="66" t="s">
        <v>26</v>
      </c>
    </row>
    <row r="30" spans="2:17" ht="20.100000000000001" customHeight="1" thickBot="1">
      <c r="B30" s="66">
        <v>27</v>
      </c>
      <c r="C30" s="81">
        <v>0.2</v>
      </c>
      <c r="D30" s="66" t="s">
        <v>11</v>
      </c>
      <c r="E30" s="201"/>
      <c r="H30" s="7">
        <v>10</v>
      </c>
      <c r="I30" s="103">
        <v>1.2</v>
      </c>
      <c r="J30" s="7" t="s">
        <v>89</v>
      </c>
      <c r="K30" s="216">
        <v>7</v>
      </c>
      <c r="P30" s="66" t="s">
        <v>79</v>
      </c>
      <c r="Q30" s="66" t="s">
        <v>27</v>
      </c>
    </row>
    <row r="31" spans="2:17" ht="20.100000000000001" customHeight="1" thickBot="1">
      <c r="B31" s="66">
        <v>28</v>
      </c>
      <c r="C31" s="81">
        <v>2.2999999999999998</v>
      </c>
      <c r="D31" s="66" t="s">
        <v>12</v>
      </c>
      <c r="E31" s="66">
        <v>14</v>
      </c>
      <c r="H31" s="7">
        <v>11</v>
      </c>
      <c r="I31" s="7">
        <v>3.11</v>
      </c>
      <c r="J31" s="7" t="s">
        <v>89</v>
      </c>
      <c r="K31" s="218"/>
      <c r="P31" s="66">
        <v>-5.1000000000000004E-4</v>
      </c>
      <c r="Q31" s="66" t="s">
        <v>30</v>
      </c>
    </row>
    <row r="32" spans="2:17" ht="20.100000000000001" customHeight="1" thickBot="1">
      <c r="B32" s="66">
        <v>29</v>
      </c>
      <c r="C32" s="81">
        <v>1.42</v>
      </c>
      <c r="D32" s="66" t="s">
        <v>11</v>
      </c>
      <c r="E32" s="200">
        <v>15</v>
      </c>
      <c r="H32" s="7">
        <v>12</v>
      </c>
      <c r="I32" s="7">
        <v>1.06</v>
      </c>
      <c r="J32" s="7" t="s">
        <v>89</v>
      </c>
      <c r="K32" s="217"/>
      <c r="P32" s="66">
        <v>0.85</v>
      </c>
      <c r="Q32" s="66" t="s">
        <v>31</v>
      </c>
    </row>
    <row r="33" spans="2:17" ht="20.100000000000001" customHeight="1" thickBot="1">
      <c r="B33" s="66">
        <v>30</v>
      </c>
      <c r="C33" s="81">
        <v>0.5</v>
      </c>
      <c r="D33" s="66" t="s">
        <v>11</v>
      </c>
      <c r="E33" s="202"/>
      <c r="H33" s="7">
        <v>13</v>
      </c>
      <c r="I33" s="7">
        <v>0.35</v>
      </c>
      <c r="J33" s="7" t="s">
        <v>90</v>
      </c>
      <c r="K33" s="7">
        <v>8</v>
      </c>
      <c r="P33" s="66" t="s">
        <v>134</v>
      </c>
      <c r="Q33" s="66" t="s">
        <v>32</v>
      </c>
    </row>
    <row r="34" spans="2:17" ht="20.100000000000001" customHeight="1" thickBot="1">
      <c r="B34" s="66">
        <v>31</v>
      </c>
      <c r="C34" s="81">
        <v>0.31</v>
      </c>
      <c r="D34" s="66" t="s">
        <v>11</v>
      </c>
      <c r="E34" s="202"/>
      <c r="H34" s="7">
        <v>14</v>
      </c>
      <c r="I34" s="7">
        <v>0.52</v>
      </c>
      <c r="J34" s="7" t="s">
        <v>89</v>
      </c>
      <c r="K34" s="216">
        <v>9</v>
      </c>
    </row>
    <row r="35" spans="2:17" ht="20.100000000000001" customHeight="1" thickBot="1">
      <c r="B35" s="66">
        <v>32</v>
      </c>
      <c r="C35" s="81">
        <v>0.52</v>
      </c>
      <c r="D35" s="66" t="s">
        <v>11</v>
      </c>
      <c r="E35" s="202"/>
      <c r="H35" s="7">
        <v>15</v>
      </c>
      <c r="I35" s="7">
        <v>1.54</v>
      </c>
      <c r="J35" s="7" t="s">
        <v>89</v>
      </c>
      <c r="K35" s="217"/>
    </row>
    <row r="36" spans="2:17" ht="20.100000000000001" customHeight="1" thickBot="1">
      <c r="B36" s="66">
        <v>33</v>
      </c>
      <c r="C36" s="81">
        <v>1.1100000000000001</v>
      </c>
      <c r="D36" s="66" t="s">
        <v>11</v>
      </c>
      <c r="E36" s="201"/>
      <c r="H36" s="7">
        <v>16</v>
      </c>
      <c r="I36" s="103">
        <v>0.4</v>
      </c>
      <c r="J36" s="7" t="s">
        <v>90</v>
      </c>
      <c r="K36" s="7">
        <v>10</v>
      </c>
    </row>
    <row r="37" spans="2:17" ht="20.100000000000001" customHeight="1" thickBot="1">
      <c r="B37" s="66">
        <v>34</v>
      </c>
      <c r="C37" s="81">
        <v>2.4900000000000002</v>
      </c>
      <c r="D37" s="66" t="s">
        <v>12</v>
      </c>
      <c r="E37" s="66">
        <v>16</v>
      </c>
      <c r="H37" s="7" t="s">
        <v>13</v>
      </c>
      <c r="I37" s="7">
        <f>MEDIAN(I21:I36)</f>
        <v>0.51500000000000001</v>
      </c>
      <c r="J37" s="7"/>
      <c r="K37" s="7"/>
    </row>
    <row r="38" spans="2:17" ht="20.100000000000001" customHeight="1" thickBot="1">
      <c r="B38" s="66">
        <v>35</v>
      </c>
      <c r="C38" s="81">
        <v>1.44</v>
      </c>
      <c r="D38" s="66" t="s">
        <v>11</v>
      </c>
      <c r="E38" s="66">
        <v>17</v>
      </c>
      <c r="H38" s="7"/>
      <c r="I38" s="7"/>
      <c r="J38" s="7"/>
      <c r="K38" s="7"/>
    </row>
    <row r="39" spans="2:17" ht="20.100000000000001" customHeight="1" thickBot="1">
      <c r="B39" s="66">
        <v>36</v>
      </c>
      <c r="C39" s="81">
        <v>3.51</v>
      </c>
      <c r="D39" s="66" t="s">
        <v>12</v>
      </c>
      <c r="E39" s="66">
        <v>18</v>
      </c>
    </row>
    <row r="40" spans="2:17" ht="20.100000000000001" customHeight="1" thickBot="1">
      <c r="B40" s="66">
        <v>37</v>
      </c>
      <c r="C40" s="81">
        <v>1.28</v>
      </c>
      <c r="D40" s="66" t="s">
        <v>11</v>
      </c>
      <c r="E40" s="66">
        <v>19</v>
      </c>
    </row>
    <row r="41" spans="2:17" ht="20.100000000000001" customHeight="1" thickBot="1">
      <c r="B41" s="66">
        <v>38</v>
      </c>
      <c r="C41" s="81">
        <v>2.54</v>
      </c>
      <c r="D41" s="66" t="s">
        <v>12</v>
      </c>
      <c r="E41" s="200">
        <v>20</v>
      </c>
    </row>
    <row r="42" spans="2:17" ht="20.100000000000001" customHeight="1" thickBot="1">
      <c r="B42" s="66">
        <v>39</v>
      </c>
      <c r="C42" s="81">
        <v>1.57</v>
      </c>
      <c r="D42" s="66" t="s">
        <v>12</v>
      </c>
      <c r="E42" s="202"/>
    </row>
    <row r="43" spans="2:17" ht="20.100000000000001" customHeight="1" thickBot="1">
      <c r="B43" s="66">
        <v>40</v>
      </c>
      <c r="C43" s="81">
        <v>4.0999999999999996</v>
      </c>
      <c r="D43" s="66" t="s">
        <v>12</v>
      </c>
      <c r="E43" s="201"/>
    </row>
    <row r="44" spans="2:17" ht="20.100000000000001" customHeight="1"/>
    <row r="45" spans="2:17" ht="20.100000000000001" customHeight="1"/>
    <row r="46" spans="2:17" ht="20.100000000000001" customHeight="1"/>
    <row r="47" spans="2:17" ht="20.100000000000001" customHeight="1"/>
    <row r="48" spans="2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19">
    <mergeCell ref="P22:Q22"/>
    <mergeCell ref="E41:E43"/>
    <mergeCell ref="G2:H2"/>
    <mergeCell ref="E18:E21"/>
    <mergeCell ref="E23:E24"/>
    <mergeCell ref="E25:E26"/>
    <mergeCell ref="E27:E28"/>
    <mergeCell ref="E29:E30"/>
    <mergeCell ref="E32:E36"/>
    <mergeCell ref="B2:E2"/>
    <mergeCell ref="D3:E3"/>
    <mergeCell ref="E5:E8"/>
    <mergeCell ref="E11:E12"/>
    <mergeCell ref="E14:E17"/>
    <mergeCell ref="H19:K19"/>
    <mergeCell ref="K22:K23"/>
    <mergeCell ref="K27:K29"/>
    <mergeCell ref="K30:K32"/>
    <mergeCell ref="K34:K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N54"/>
  <sheetViews>
    <sheetView rightToLeft="1" topLeftCell="A10" workbookViewId="0">
      <selection activeCell="K44" sqref="K44"/>
    </sheetView>
  </sheetViews>
  <sheetFormatPr defaultRowHeight="15"/>
  <cols>
    <col min="11" max="11" width="16.5703125" customWidth="1"/>
    <col min="12" max="12" width="22.5703125" customWidth="1"/>
  </cols>
  <sheetData>
    <row r="2" spans="2:12" ht="15.75" thickBot="1"/>
    <row r="3" spans="2:12" ht="30" customHeight="1" thickBot="1">
      <c r="B3" s="195" t="s">
        <v>82</v>
      </c>
      <c r="C3" s="197"/>
      <c r="D3" s="197"/>
      <c r="E3" s="197"/>
      <c r="F3" s="197"/>
      <c r="G3" s="197"/>
      <c r="H3" s="197"/>
      <c r="I3" s="198"/>
      <c r="K3" s="153" t="s">
        <v>81</v>
      </c>
      <c r="L3" s="154"/>
    </row>
    <row r="4" spans="2:12" ht="30" customHeight="1" thickBot="1">
      <c r="B4" s="8" t="s">
        <v>5</v>
      </c>
      <c r="C4" s="9" t="s">
        <v>6</v>
      </c>
      <c r="D4" s="222" t="s">
        <v>15</v>
      </c>
      <c r="E4" s="247"/>
      <c r="F4" s="22" t="s">
        <v>5</v>
      </c>
      <c r="G4" s="9" t="s">
        <v>6</v>
      </c>
      <c r="H4" s="222" t="s">
        <v>16</v>
      </c>
      <c r="I4" s="247"/>
      <c r="K4" s="66">
        <v>1.03</v>
      </c>
      <c r="L4" s="66" t="s">
        <v>13</v>
      </c>
    </row>
    <row r="5" spans="2:12" ht="30" customHeight="1" thickBot="1">
      <c r="B5" s="8">
        <v>1</v>
      </c>
      <c r="C5" s="9">
        <v>1.06</v>
      </c>
      <c r="D5" s="66" t="s">
        <v>12</v>
      </c>
      <c r="E5" s="66">
        <v>1</v>
      </c>
      <c r="F5" s="22">
        <v>24</v>
      </c>
      <c r="G5" s="9">
        <v>0.35</v>
      </c>
      <c r="H5" s="66" t="s">
        <v>11</v>
      </c>
      <c r="I5" s="200">
        <v>14</v>
      </c>
      <c r="K5" s="66">
        <v>24</v>
      </c>
      <c r="L5" s="66" t="s">
        <v>50</v>
      </c>
    </row>
    <row r="6" spans="2:12" ht="30" customHeight="1" thickBot="1">
      <c r="B6" s="8">
        <v>2</v>
      </c>
      <c r="C6" s="9">
        <v>1</v>
      </c>
      <c r="D6" s="66" t="s">
        <v>11</v>
      </c>
      <c r="E6" s="66">
        <v>2</v>
      </c>
      <c r="F6" s="22">
        <v>25</v>
      </c>
      <c r="G6" s="9">
        <v>0.55000000000000004</v>
      </c>
      <c r="H6" s="74" t="s">
        <v>11</v>
      </c>
      <c r="I6" s="201"/>
      <c r="K6" s="66">
        <v>46</v>
      </c>
      <c r="L6" s="66" t="s">
        <v>19</v>
      </c>
    </row>
    <row r="7" spans="2:12" ht="30" customHeight="1" thickBot="1">
      <c r="B7" s="8">
        <v>3</v>
      </c>
      <c r="C7" s="9">
        <v>2.11</v>
      </c>
      <c r="D7" s="66" t="s">
        <v>12</v>
      </c>
      <c r="E7" s="66">
        <v>3</v>
      </c>
      <c r="F7" s="22">
        <v>26</v>
      </c>
      <c r="G7" s="9">
        <v>1.54</v>
      </c>
      <c r="H7" s="74" t="s">
        <v>12</v>
      </c>
      <c r="I7" s="74">
        <v>15</v>
      </c>
      <c r="K7" s="66">
        <v>22</v>
      </c>
      <c r="L7" s="66" t="s">
        <v>5</v>
      </c>
    </row>
    <row r="8" spans="2:12" ht="30" customHeight="1" thickBot="1">
      <c r="B8" s="8">
        <v>4</v>
      </c>
      <c r="C8" s="9">
        <v>0.2</v>
      </c>
      <c r="D8" s="66" t="s">
        <v>11</v>
      </c>
      <c r="E8" s="66">
        <v>4</v>
      </c>
      <c r="F8" s="22">
        <v>27</v>
      </c>
      <c r="G8" s="9">
        <v>0.54</v>
      </c>
      <c r="H8" s="66" t="s">
        <v>11</v>
      </c>
      <c r="I8" s="66">
        <v>16</v>
      </c>
      <c r="K8" s="66">
        <v>23</v>
      </c>
      <c r="L8" s="66" t="s">
        <v>18</v>
      </c>
    </row>
    <row r="9" spans="2:12" ht="30" customHeight="1" thickBot="1">
      <c r="B9" s="8">
        <v>5</v>
      </c>
      <c r="C9" s="9">
        <v>1.1100000000000001</v>
      </c>
      <c r="D9" s="66" t="s">
        <v>12</v>
      </c>
      <c r="E9" s="66">
        <v>5</v>
      </c>
      <c r="F9" s="22">
        <v>28</v>
      </c>
      <c r="G9" s="9">
        <v>1.54</v>
      </c>
      <c r="H9" s="66" t="s">
        <v>12</v>
      </c>
      <c r="I9" s="66">
        <v>17</v>
      </c>
      <c r="K9" s="66">
        <v>23</v>
      </c>
      <c r="L9" s="66" t="s">
        <v>29</v>
      </c>
    </row>
    <row r="10" spans="2:12" ht="30" customHeight="1" thickBot="1">
      <c r="B10" s="8">
        <v>6</v>
      </c>
      <c r="C10" s="9">
        <v>0.12</v>
      </c>
      <c r="D10" s="66" t="s">
        <v>11</v>
      </c>
      <c r="E10" s="200">
        <v>6</v>
      </c>
      <c r="F10" s="22">
        <v>29</v>
      </c>
      <c r="G10" s="9">
        <v>0.45</v>
      </c>
      <c r="H10" s="66" t="s">
        <v>11</v>
      </c>
      <c r="I10" s="66">
        <v>18</v>
      </c>
      <c r="K10" s="66" t="s">
        <v>85</v>
      </c>
      <c r="L10" s="66" t="s">
        <v>26</v>
      </c>
    </row>
    <row r="11" spans="2:12" ht="30" customHeight="1" thickBot="1">
      <c r="B11" s="8">
        <v>7</v>
      </c>
      <c r="C11" s="9">
        <v>0.59</v>
      </c>
      <c r="D11" s="74" t="s">
        <v>11</v>
      </c>
      <c r="E11" s="201"/>
      <c r="F11" s="22">
        <v>30</v>
      </c>
      <c r="G11" s="9">
        <v>1.21</v>
      </c>
      <c r="H11" s="74" t="s">
        <v>12</v>
      </c>
      <c r="I11" s="200">
        <v>19</v>
      </c>
      <c r="K11" s="66" t="s">
        <v>86</v>
      </c>
      <c r="L11" s="66" t="s">
        <v>27</v>
      </c>
    </row>
    <row r="12" spans="2:12" ht="30" customHeight="1" thickBot="1">
      <c r="B12" s="8">
        <v>8</v>
      </c>
      <c r="C12" s="9">
        <v>4.0199999999999996</v>
      </c>
      <c r="D12" s="74" t="s">
        <v>12</v>
      </c>
      <c r="E12" s="74">
        <v>7</v>
      </c>
      <c r="F12" s="22">
        <v>31</v>
      </c>
      <c r="G12" s="9">
        <v>1.39</v>
      </c>
      <c r="H12" s="74" t="s">
        <v>12</v>
      </c>
      <c r="I12" s="202"/>
      <c r="K12" s="66">
        <v>0.3125</v>
      </c>
      <c r="L12" s="66" t="s">
        <v>30</v>
      </c>
    </row>
    <row r="13" spans="2:12" ht="30" customHeight="1" thickBot="1">
      <c r="B13" s="8">
        <v>9</v>
      </c>
      <c r="C13" s="9">
        <v>0.59</v>
      </c>
      <c r="D13" s="74" t="s">
        <v>11</v>
      </c>
      <c r="E13" s="200">
        <v>8</v>
      </c>
      <c r="F13" s="22">
        <v>32</v>
      </c>
      <c r="G13" s="9">
        <v>2.36</v>
      </c>
      <c r="H13" s="74" t="s">
        <v>12</v>
      </c>
      <c r="I13" s="202"/>
      <c r="K13" s="66">
        <v>0.62170000000000003</v>
      </c>
      <c r="L13" s="66" t="s">
        <v>83</v>
      </c>
    </row>
    <row r="14" spans="2:12" ht="30" customHeight="1" thickBot="1">
      <c r="B14" s="8">
        <v>10</v>
      </c>
      <c r="C14" s="9">
        <v>0.32</v>
      </c>
      <c r="D14" s="74" t="s">
        <v>11</v>
      </c>
      <c r="E14" s="202"/>
      <c r="F14" s="22">
        <v>33</v>
      </c>
      <c r="G14" s="9">
        <v>5.5</v>
      </c>
      <c r="H14" s="74" t="s">
        <v>12</v>
      </c>
      <c r="I14" s="202"/>
      <c r="K14" s="77" t="s">
        <v>84</v>
      </c>
      <c r="L14" s="66" t="s">
        <v>32</v>
      </c>
    </row>
    <row r="15" spans="2:12" ht="20.100000000000001" customHeight="1" thickBot="1">
      <c r="B15" s="8">
        <v>11</v>
      </c>
      <c r="C15" s="9">
        <v>0.57999999999999996</v>
      </c>
      <c r="D15" s="74" t="s">
        <v>11</v>
      </c>
      <c r="E15" s="202"/>
      <c r="F15" s="22">
        <v>34</v>
      </c>
      <c r="G15" s="9">
        <v>2.35</v>
      </c>
      <c r="H15" s="74" t="s">
        <v>12</v>
      </c>
      <c r="I15" s="201"/>
    </row>
    <row r="16" spans="2:12" ht="20.100000000000001" customHeight="1" thickBot="1">
      <c r="B16" s="8">
        <v>12</v>
      </c>
      <c r="C16" s="9">
        <v>0.56999999999999995</v>
      </c>
      <c r="D16" s="74" t="s">
        <v>11</v>
      </c>
      <c r="E16" s="202"/>
      <c r="F16" s="22">
        <v>35</v>
      </c>
      <c r="G16" s="9">
        <v>0.14000000000000001</v>
      </c>
      <c r="H16" s="74" t="s">
        <v>11</v>
      </c>
      <c r="I16" s="74">
        <v>20</v>
      </c>
    </row>
    <row r="17" spans="2:9" ht="20.100000000000001" customHeight="1" thickBot="1">
      <c r="B17" s="8">
        <v>13</v>
      </c>
      <c r="C17" s="9">
        <v>0.05</v>
      </c>
      <c r="D17" s="74" t="s">
        <v>11</v>
      </c>
      <c r="E17" s="202"/>
      <c r="F17" s="22">
        <v>36</v>
      </c>
      <c r="G17" s="9">
        <v>1.4</v>
      </c>
      <c r="H17" s="74" t="s">
        <v>12</v>
      </c>
      <c r="I17" s="200">
        <v>21</v>
      </c>
    </row>
    <row r="18" spans="2:9" ht="20.100000000000001" customHeight="1" thickBot="1">
      <c r="B18" s="8">
        <v>14</v>
      </c>
      <c r="C18" s="9">
        <v>0.45</v>
      </c>
      <c r="D18" s="74" t="s">
        <v>11</v>
      </c>
      <c r="E18" s="202"/>
      <c r="F18" s="22">
        <v>37</v>
      </c>
      <c r="G18" s="9">
        <v>2.02</v>
      </c>
      <c r="H18" s="74" t="s">
        <v>12</v>
      </c>
      <c r="I18" s="202"/>
    </row>
    <row r="19" spans="2:9" ht="20.100000000000001" customHeight="1" thickBot="1">
      <c r="B19" s="8">
        <v>15</v>
      </c>
      <c r="C19" s="9">
        <v>1</v>
      </c>
      <c r="D19" s="74" t="s">
        <v>11</v>
      </c>
      <c r="E19" s="201"/>
      <c r="F19" s="22">
        <v>38</v>
      </c>
      <c r="G19" s="9">
        <v>1.5</v>
      </c>
      <c r="H19" s="66" t="s">
        <v>12</v>
      </c>
      <c r="I19" s="202"/>
    </row>
    <row r="20" spans="2:9" ht="20.100000000000001" customHeight="1" thickBot="1">
      <c r="B20" s="8">
        <v>16</v>
      </c>
      <c r="C20" s="9">
        <v>2.4</v>
      </c>
      <c r="D20" s="74" t="s">
        <v>12</v>
      </c>
      <c r="E20" s="200">
        <v>9</v>
      </c>
      <c r="F20" s="22">
        <v>39</v>
      </c>
      <c r="G20" s="9">
        <v>4.58</v>
      </c>
      <c r="H20" s="66" t="s">
        <v>12</v>
      </c>
      <c r="I20" s="201"/>
    </row>
    <row r="21" spans="2:9" ht="20.100000000000001" customHeight="1" thickBot="1">
      <c r="B21" s="8">
        <v>17</v>
      </c>
      <c r="C21" s="9">
        <v>4.4000000000000004</v>
      </c>
      <c r="D21" s="74" t="s">
        <v>12</v>
      </c>
      <c r="E21" s="202"/>
      <c r="F21" s="22">
        <v>40</v>
      </c>
      <c r="G21" s="9">
        <v>0.49</v>
      </c>
      <c r="H21" s="66" t="s">
        <v>11</v>
      </c>
      <c r="I21" s="66">
        <v>22</v>
      </c>
    </row>
    <row r="22" spans="2:9" ht="20.100000000000001" customHeight="1" thickBot="1">
      <c r="B22" s="8">
        <v>18</v>
      </c>
      <c r="C22" s="9">
        <v>1.55</v>
      </c>
      <c r="D22" s="74" t="s">
        <v>12</v>
      </c>
      <c r="E22" s="201"/>
      <c r="F22" s="22">
        <v>41</v>
      </c>
      <c r="G22" s="9">
        <v>3.09</v>
      </c>
      <c r="H22" s="66" t="s">
        <v>12</v>
      </c>
      <c r="I22" s="200">
        <v>23</v>
      </c>
    </row>
    <row r="23" spans="2:9" ht="20.100000000000001" customHeight="1" thickBot="1">
      <c r="B23" s="8">
        <v>19</v>
      </c>
      <c r="C23" s="9">
        <v>0.28000000000000003</v>
      </c>
      <c r="D23" s="74" t="s">
        <v>11</v>
      </c>
      <c r="E23" s="200">
        <v>10</v>
      </c>
      <c r="F23" s="22">
        <v>42</v>
      </c>
      <c r="G23" s="9">
        <v>2.37</v>
      </c>
      <c r="H23" s="66" t="s">
        <v>12</v>
      </c>
      <c r="I23" s="202"/>
    </row>
    <row r="24" spans="2:9" ht="15.75" thickBot="1">
      <c r="B24" s="8">
        <v>20</v>
      </c>
      <c r="C24" s="9">
        <v>0.57999999999999996</v>
      </c>
      <c r="D24" s="74" t="s">
        <v>11</v>
      </c>
      <c r="E24" s="201"/>
      <c r="F24" s="22">
        <v>43</v>
      </c>
      <c r="G24" s="9">
        <v>2.4</v>
      </c>
      <c r="H24" s="66" t="s">
        <v>12</v>
      </c>
      <c r="I24" s="201"/>
    </row>
    <row r="25" spans="2:9" ht="15.75" thickBot="1">
      <c r="B25" s="8">
        <v>21</v>
      </c>
      <c r="C25" s="9">
        <v>5.36</v>
      </c>
      <c r="D25" s="74" t="s">
        <v>12</v>
      </c>
      <c r="E25" s="74">
        <v>11</v>
      </c>
      <c r="F25" s="22">
        <v>44</v>
      </c>
      <c r="G25" s="9">
        <v>0.32</v>
      </c>
      <c r="H25" s="66" t="s">
        <v>11</v>
      </c>
      <c r="I25" s="200">
        <v>24</v>
      </c>
    </row>
    <row r="26" spans="2:9" ht="15.75" thickBot="1">
      <c r="B26" s="8">
        <v>22</v>
      </c>
      <c r="C26" s="9">
        <v>0.24</v>
      </c>
      <c r="D26" s="66" t="s">
        <v>11</v>
      </c>
      <c r="E26" s="66">
        <v>12</v>
      </c>
      <c r="F26" s="22">
        <v>45</v>
      </c>
      <c r="G26" s="9">
        <v>1</v>
      </c>
      <c r="H26" s="66" t="s">
        <v>11</v>
      </c>
      <c r="I26" s="202"/>
    </row>
    <row r="27" spans="2:9" ht="15.75" thickBot="1">
      <c r="B27" s="10">
        <v>23</v>
      </c>
      <c r="C27" s="11">
        <v>2.36</v>
      </c>
      <c r="D27" s="66" t="s">
        <v>12</v>
      </c>
      <c r="E27" s="66">
        <v>13</v>
      </c>
      <c r="F27" s="22">
        <v>46</v>
      </c>
      <c r="G27" s="11">
        <v>0.28999999999999998</v>
      </c>
      <c r="H27" s="66" t="s">
        <v>11</v>
      </c>
      <c r="I27" s="201"/>
    </row>
    <row r="35" spans="4:14">
      <c r="D35" s="7"/>
      <c r="E35" s="7"/>
      <c r="F35" s="7"/>
      <c r="G35" s="7"/>
    </row>
    <row r="36" spans="4:14">
      <c r="D36" s="7" t="s">
        <v>126</v>
      </c>
      <c r="E36" s="7"/>
      <c r="F36" s="7"/>
      <c r="G36" s="7"/>
    </row>
    <row r="37" spans="4:14" ht="15.75" thickBot="1">
      <c r="D37" s="91" t="s">
        <v>5</v>
      </c>
      <c r="E37" s="7" t="s">
        <v>6</v>
      </c>
      <c r="F37" s="7" t="s">
        <v>93</v>
      </c>
      <c r="G37" s="7" t="s">
        <v>92</v>
      </c>
    </row>
    <row r="38" spans="4:14" ht="20.100000000000001" customHeight="1">
      <c r="D38" s="7">
        <v>1</v>
      </c>
      <c r="E38" s="103">
        <v>3.4</v>
      </c>
      <c r="F38" s="80" t="s">
        <v>90</v>
      </c>
      <c r="G38" s="216">
        <v>1</v>
      </c>
      <c r="L38" s="181" t="s">
        <v>129</v>
      </c>
      <c r="M38" s="182"/>
      <c r="N38" s="183"/>
    </row>
    <row r="39" spans="4:14" ht="20.100000000000001" customHeight="1" thickBot="1">
      <c r="D39" s="7">
        <v>2</v>
      </c>
      <c r="E39" s="103">
        <v>1.4</v>
      </c>
      <c r="F39" s="80" t="s">
        <v>90</v>
      </c>
      <c r="G39" s="218"/>
      <c r="L39" s="184"/>
      <c r="M39" s="185"/>
      <c r="N39" s="186"/>
    </row>
    <row r="40" spans="4:14" ht="20.100000000000001" customHeight="1">
      <c r="D40" s="7">
        <v>3</v>
      </c>
      <c r="E40" s="103">
        <v>2.1</v>
      </c>
      <c r="F40" s="80" t="s">
        <v>90</v>
      </c>
      <c r="G40" s="218"/>
      <c r="L40" s="64">
        <v>3.81</v>
      </c>
      <c r="M40" s="189" t="s">
        <v>13</v>
      </c>
      <c r="N40" s="190"/>
    </row>
    <row r="41" spans="4:14" ht="20.100000000000001" customHeight="1">
      <c r="D41" s="7">
        <v>4</v>
      </c>
      <c r="E41" s="7">
        <v>3.25</v>
      </c>
      <c r="F41" s="80" t="s">
        <v>90</v>
      </c>
      <c r="G41" s="217"/>
      <c r="L41" s="193">
        <v>7</v>
      </c>
      <c r="M41" s="191" t="s">
        <v>50</v>
      </c>
      <c r="N41" s="192"/>
    </row>
    <row r="42" spans="4:14" ht="20.100000000000001" customHeight="1">
      <c r="D42" s="7">
        <v>5</v>
      </c>
      <c r="E42" s="7">
        <v>7.38</v>
      </c>
      <c r="F42" s="80" t="s">
        <v>89</v>
      </c>
      <c r="G42" s="216">
        <v>2</v>
      </c>
      <c r="L42" s="194"/>
      <c r="M42" s="191"/>
      <c r="N42" s="192"/>
    </row>
    <row r="43" spans="4:14" ht="20.100000000000001" customHeight="1">
      <c r="D43" s="7">
        <v>6</v>
      </c>
      <c r="E43" s="7">
        <v>5.26</v>
      </c>
      <c r="F43" s="80" t="s">
        <v>89</v>
      </c>
      <c r="G43" s="218"/>
      <c r="L43" s="63">
        <v>8</v>
      </c>
      <c r="M43" s="178" t="s">
        <v>18</v>
      </c>
      <c r="N43" s="180"/>
    </row>
    <row r="44" spans="4:14" ht="20.100000000000001" customHeight="1">
      <c r="D44" s="7">
        <v>7</v>
      </c>
      <c r="E44" s="103">
        <v>8.1999999999999993</v>
      </c>
      <c r="F44" s="80" t="s">
        <v>89</v>
      </c>
      <c r="G44" s="218"/>
      <c r="L44" s="63">
        <v>8</v>
      </c>
      <c r="M44" s="178" t="s">
        <v>5</v>
      </c>
      <c r="N44" s="180"/>
    </row>
    <row r="45" spans="4:14" ht="20.100000000000001" customHeight="1">
      <c r="D45" s="7">
        <v>8</v>
      </c>
      <c r="E45" s="7">
        <v>8.51</v>
      </c>
      <c r="F45" s="80" t="s">
        <v>89</v>
      </c>
      <c r="G45" s="218"/>
      <c r="L45" s="63">
        <v>16</v>
      </c>
      <c r="M45" s="178" t="s">
        <v>19</v>
      </c>
      <c r="N45" s="180"/>
    </row>
    <row r="46" spans="4:14" ht="20.100000000000001" customHeight="1">
      <c r="D46" s="7">
        <v>9</v>
      </c>
      <c r="E46" s="7">
        <v>7.02</v>
      </c>
      <c r="F46" s="80" t="s">
        <v>89</v>
      </c>
      <c r="G46" s="217"/>
      <c r="L46" s="63">
        <v>9</v>
      </c>
      <c r="M46" s="178" t="s">
        <v>29</v>
      </c>
      <c r="N46" s="191"/>
    </row>
    <row r="47" spans="4:14" ht="20.100000000000001" customHeight="1" thickBot="1">
      <c r="D47" s="7">
        <v>10</v>
      </c>
      <c r="E47" s="7">
        <v>3.04</v>
      </c>
      <c r="F47" s="80" t="s">
        <v>90</v>
      </c>
      <c r="G47" s="7">
        <v>3</v>
      </c>
      <c r="L47" s="63">
        <v>-1.0349999999999999</v>
      </c>
      <c r="M47" s="178" t="s">
        <v>30</v>
      </c>
      <c r="N47" s="191"/>
    </row>
    <row r="48" spans="4:14" ht="20.100000000000001" customHeight="1" thickBot="1">
      <c r="D48" s="7">
        <v>11</v>
      </c>
      <c r="E48" s="7">
        <v>6.44</v>
      </c>
      <c r="F48" s="80" t="s">
        <v>89</v>
      </c>
      <c r="G48" s="216">
        <v>4</v>
      </c>
      <c r="L48" s="66" t="s">
        <v>85</v>
      </c>
      <c r="M48" s="178" t="s">
        <v>26</v>
      </c>
      <c r="N48" s="180"/>
    </row>
    <row r="49" spans="4:14" ht="20.100000000000001" customHeight="1" thickBot="1">
      <c r="D49" s="7">
        <v>12</v>
      </c>
      <c r="E49" s="7">
        <v>5.07</v>
      </c>
      <c r="F49" s="80" t="s">
        <v>89</v>
      </c>
      <c r="G49" s="217"/>
      <c r="L49" s="66" t="s">
        <v>86</v>
      </c>
      <c r="M49" s="178" t="s">
        <v>27</v>
      </c>
      <c r="N49" s="180"/>
    </row>
    <row r="50" spans="4:14" ht="20.100000000000001" customHeight="1">
      <c r="D50" s="7">
        <v>13</v>
      </c>
      <c r="E50" s="7">
        <v>3.44</v>
      </c>
      <c r="F50" s="80" t="s">
        <v>90</v>
      </c>
      <c r="G50" s="7">
        <v>5</v>
      </c>
      <c r="L50" s="63">
        <v>0.51</v>
      </c>
      <c r="M50" s="178" t="s">
        <v>31</v>
      </c>
      <c r="N50" s="180"/>
    </row>
    <row r="51" spans="4:14" ht="20.100000000000001" customHeight="1" thickBot="1">
      <c r="D51" s="7">
        <v>14</v>
      </c>
      <c r="E51" s="7">
        <v>4.18</v>
      </c>
      <c r="F51" s="80" t="s">
        <v>89</v>
      </c>
      <c r="G51" s="7">
        <v>6</v>
      </c>
      <c r="L51" s="67" t="s">
        <v>130</v>
      </c>
      <c r="M51" s="187" t="s">
        <v>32</v>
      </c>
      <c r="N51" s="188"/>
    </row>
    <row r="52" spans="4:14">
      <c r="D52" s="7">
        <v>15</v>
      </c>
      <c r="E52" s="7">
        <v>2.42</v>
      </c>
      <c r="F52" s="80" t="s">
        <v>90</v>
      </c>
      <c r="G52" s="216">
        <v>7</v>
      </c>
    </row>
    <row r="53" spans="4:14">
      <c r="D53" s="7">
        <v>16</v>
      </c>
      <c r="E53" s="7">
        <v>2.1800000000000002</v>
      </c>
      <c r="F53" s="80" t="s">
        <v>90</v>
      </c>
      <c r="G53" s="217"/>
    </row>
    <row r="54" spans="4:14">
      <c r="D54" s="7" t="s">
        <v>13</v>
      </c>
      <c r="E54" s="103">
        <f>MEDIAN(E38:E53)</f>
        <v>3.8099999999999996</v>
      </c>
      <c r="F54" s="80"/>
      <c r="G54" s="7"/>
    </row>
  </sheetData>
  <mergeCells count="30">
    <mergeCell ref="M51:N51"/>
    <mergeCell ref="G38:G41"/>
    <mergeCell ref="G42:G46"/>
    <mergeCell ref="G48:G49"/>
    <mergeCell ref="G52:G53"/>
    <mergeCell ref="L38:N39"/>
    <mergeCell ref="M40:N40"/>
    <mergeCell ref="L41:L42"/>
    <mergeCell ref="M41:N42"/>
    <mergeCell ref="M43:N43"/>
    <mergeCell ref="M44:N44"/>
    <mergeCell ref="M45:N45"/>
    <mergeCell ref="M46:N46"/>
    <mergeCell ref="M47:N47"/>
    <mergeCell ref="M48:N48"/>
    <mergeCell ref="M49:N49"/>
    <mergeCell ref="M50:N50"/>
    <mergeCell ref="I25:I27"/>
    <mergeCell ref="K3:L3"/>
    <mergeCell ref="E10:E11"/>
    <mergeCell ref="E13:E19"/>
    <mergeCell ref="E20:E22"/>
    <mergeCell ref="E23:E24"/>
    <mergeCell ref="I5:I6"/>
    <mergeCell ref="I11:I15"/>
    <mergeCell ref="I17:I20"/>
    <mergeCell ref="I22:I24"/>
    <mergeCell ref="B3:I3"/>
    <mergeCell ref="D4:E4"/>
    <mergeCell ref="H4:I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M58"/>
  <sheetViews>
    <sheetView rightToLeft="1" topLeftCell="A55" workbookViewId="0">
      <selection activeCell="L50" sqref="L50"/>
    </sheetView>
  </sheetViews>
  <sheetFormatPr defaultRowHeight="15"/>
  <cols>
    <col min="11" max="11" width="17.5703125" customWidth="1"/>
    <col min="12" max="12" width="22.5703125" customWidth="1"/>
  </cols>
  <sheetData>
    <row r="2" spans="2:12" ht="15.75" thickBot="1"/>
    <row r="3" spans="2:12" ht="30" customHeight="1" thickBot="1">
      <c r="B3" s="206" t="s">
        <v>87</v>
      </c>
      <c r="C3" s="207"/>
      <c r="D3" s="207"/>
      <c r="E3" s="207"/>
      <c r="F3" s="207"/>
      <c r="G3" s="207"/>
      <c r="H3" s="207"/>
      <c r="I3" s="154"/>
      <c r="K3" s="153" t="s">
        <v>136</v>
      </c>
      <c r="L3" s="154"/>
    </row>
    <row r="4" spans="2:12" ht="30" customHeight="1" thickBot="1">
      <c r="B4" s="66" t="s">
        <v>5</v>
      </c>
      <c r="C4" s="66" t="s">
        <v>6</v>
      </c>
      <c r="D4" s="153" t="s">
        <v>15</v>
      </c>
      <c r="E4" s="154"/>
      <c r="F4" s="66" t="s">
        <v>5</v>
      </c>
      <c r="G4" s="66" t="s">
        <v>6</v>
      </c>
      <c r="H4" s="153" t="s">
        <v>15</v>
      </c>
      <c r="I4" s="154"/>
      <c r="K4" s="66">
        <v>1.78</v>
      </c>
      <c r="L4" s="66" t="s">
        <v>13</v>
      </c>
    </row>
    <row r="5" spans="2:12" ht="30" customHeight="1" thickBot="1">
      <c r="B5" s="66">
        <v>1</v>
      </c>
      <c r="C5" s="80">
        <v>6.4</v>
      </c>
      <c r="D5" s="66" t="s">
        <v>12</v>
      </c>
      <c r="E5" s="66">
        <v>1</v>
      </c>
      <c r="F5" s="66">
        <v>25</v>
      </c>
      <c r="G5" s="81">
        <v>1.38</v>
      </c>
      <c r="H5" s="66" t="s">
        <v>11</v>
      </c>
      <c r="I5" s="66">
        <v>12</v>
      </c>
      <c r="K5" s="66">
        <v>23</v>
      </c>
      <c r="L5" s="66" t="s">
        <v>50</v>
      </c>
    </row>
    <row r="6" spans="2:12" ht="30" customHeight="1" thickBot="1">
      <c r="B6" s="66">
        <v>2</v>
      </c>
      <c r="C6" s="80">
        <v>0.19</v>
      </c>
      <c r="D6" s="66" t="s">
        <v>11</v>
      </c>
      <c r="E6" s="66">
        <v>2</v>
      </c>
      <c r="F6" s="66">
        <v>26</v>
      </c>
      <c r="G6" s="81">
        <v>2.0699999999999998</v>
      </c>
      <c r="H6" s="66" t="s">
        <v>12</v>
      </c>
      <c r="I6" s="66">
        <v>13</v>
      </c>
      <c r="K6" s="66">
        <v>48</v>
      </c>
      <c r="L6" s="66" t="s">
        <v>19</v>
      </c>
    </row>
    <row r="7" spans="2:12" ht="30" customHeight="1" thickBot="1">
      <c r="B7" s="66">
        <v>3</v>
      </c>
      <c r="C7" s="80">
        <v>5.32</v>
      </c>
      <c r="D7" s="74" t="s">
        <v>12</v>
      </c>
      <c r="E7" s="200">
        <v>3</v>
      </c>
      <c r="F7" s="66">
        <v>27</v>
      </c>
      <c r="G7" s="81">
        <v>1.1000000000000001</v>
      </c>
      <c r="H7" s="66" t="s">
        <v>11</v>
      </c>
      <c r="I7" s="200">
        <v>14</v>
      </c>
      <c r="K7" s="66">
        <v>24</v>
      </c>
      <c r="L7" s="66" t="s">
        <v>5</v>
      </c>
    </row>
    <row r="8" spans="2:12" ht="30" customHeight="1" thickBot="1">
      <c r="B8" s="66">
        <v>4</v>
      </c>
      <c r="C8" s="80">
        <v>10.5</v>
      </c>
      <c r="D8" s="74" t="s">
        <v>12</v>
      </c>
      <c r="E8" s="201"/>
      <c r="F8" s="66">
        <v>28</v>
      </c>
      <c r="G8" s="81">
        <v>1.1000000000000001</v>
      </c>
      <c r="H8" s="66" t="s">
        <v>11</v>
      </c>
      <c r="I8" s="202"/>
      <c r="K8" s="66">
        <v>24</v>
      </c>
      <c r="L8" s="66" t="s">
        <v>62</v>
      </c>
    </row>
    <row r="9" spans="2:12" ht="30" customHeight="1" thickBot="1">
      <c r="B9" s="66">
        <v>5</v>
      </c>
      <c r="C9" s="80">
        <v>0.56999999999999995</v>
      </c>
      <c r="D9" s="66" t="s">
        <v>11</v>
      </c>
      <c r="E9" s="200">
        <v>4</v>
      </c>
      <c r="F9" s="66">
        <v>29</v>
      </c>
      <c r="G9" s="81">
        <v>1.1000000000000001</v>
      </c>
      <c r="H9" s="66" t="s">
        <v>11</v>
      </c>
      <c r="I9" s="201"/>
      <c r="K9" s="66">
        <v>25</v>
      </c>
      <c r="L9" s="66" t="s">
        <v>29</v>
      </c>
    </row>
    <row r="10" spans="2:12" ht="30" customHeight="1" thickBot="1">
      <c r="B10" s="66">
        <v>6</v>
      </c>
      <c r="C10" s="80">
        <v>1.3</v>
      </c>
      <c r="D10" s="66" t="s">
        <v>11</v>
      </c>
      <c r="E10" s="202"/>
      <c r="F10" s="66">
        <v>30</v>
      </c>
      <c r="G10" s="81">
        <v>9.4499999999999993</v>
      </c>
      <c r="H10" s="66" t="s">
        <v>12</v>
      </c>
      <c r="I10" s="66">
        <v>15</v>
      </c>
      <c r="K10" s="66" t="s">
        <v>85</v>
      </c>
      <c r="L10" s="66" t="s">
        <v>26</v>
      </c>
    </row>
    <row r="11" spans="2:12" ht="30" customHeight="1" thickBot="1">
      <c r="B11" s="66">
        <v>7</v>
      </c>
      <c r="C11" s="80">
        <v>1</v>
      </c>
      <c r="D11" s="74" t="s">
        <v>11</v>
      </c>
      <c r="E11" s="202"/>
      <c r="F11" s="66">
        <v>31</v>
      </c>
      <c r="G11" s="81">
        <v>0.5</v>
      </c>
      <c r="H11" s="66" t="s">
        <v>11</v>
      </c>
      <c r="I11" s="200">
        <v>16</v>
      </c>
      <c r="K11" s="66" t="s">
        <v>88</v>
      </c>
      <c r="L11" s="66" t="s">
        <v>27</v>
      </c>
    </row>
    <row r="12" spans="2:12" ht="30" customHeight="1" thickBot="1">
      <c r="B12" s="66">
        <v>8</v>
      </c>
      <c r="C12" s="80">
        <v>0.3</v>
      </c>
      <c r="D12" s="74" t="s">
        <v>11</v>
      </c>
      <c r="E12" s="202"/>
      <c r="F12" s="66">
        <v>32</v>
      </c>
      <c r="G12" s="81">
        <v>1.1000000000000001</v>
      </c>
      <c r="H12" s="74" t="s">
        <v>11</v>
      </c>
      <c r="I12" s="202"/>
      <c r="K12" s="66">
        <v>-0.17</v>
      </c>
      <c r="L12" s="66" t="s">
        <v>30</v>
      </c>
    </row>
    <row r="13" spans="2:12" ht="30" customHeight="1" thickBot="1">
      <c r="B13" s="66">
        <v>9</v>
      </c>
      <c r="C13" s="80">
        <v>1</v>
      </c>
      <c r="D13" s="74" t="s">
        <v>11</v>
      </c>
      <c r="E13" s="201"/>
      <c r="F13" s="66">
        <v>33</v>
      </c>
      <c r="G13" s="81">
        <v>1.24</v>
      </c>
      <c r="H13" s="74" t="s">
        <v>11</v>
      </c>
      <c r="I13" s="202"/>
      <c r="K13" s="66">
        <v>0.79600000000000004</v>
      </c>
      <c r="L13" s="66" t="s">
        <v>83</v>
      </c>
    </row>
    <row r="14" spans="2:12" ht="30" customHeight="1" thickBot="1">
      <c r="B14" s="66">
        <v>10</v>
      </c>
      <c r="C14" s="80">
        <v>4.07</v>
      </c>
      <c r="D14" s="74" t="s">
        <v>12</v>
      </c>
      <c r="E14" s="200">
        <v>5</v>
      </c>
      <c r="F14" s="66">
        <v>34</v>
      </c>
      <c r="G14" s="81">
        <v>1.1499999999999999</v>
      </c>
      <c r="H14" s="66" t="s">
        <v>11</v>
      </c>
      <c r="I14" s="201"/>
      <c r="K14" s="77" t="s">
        <v>84</v>
      </c>
      <c r="L14" s="66" t="s">
        <v>32</v>
      </c>
    </row>
    <row r="15" spans="2:12" ht="20.100000000000001" customHeight="1" thickBot="1">
      <c r="B15" s="66">
        <v>11</v>
      </c>
      <c r="C15" s="80">
        <v>3.08</v>
      </c>
      <c r="D15" s="74" t="s">
        <v>12</v>
      </c>
      <c r="E15" s="201"/>
      <c r="F15" s="66">
        <v>35</v>
      </c>
      <c r="G15" s="81">
        <v>2.15</v>
      </c>
      <c r="H15" s="74" t="s">
        <v>12</v>
      </c>
      <c r="I15" s="200">
        <v>17</v>
      </c>
    </row>
    <row r="16" spans="2:12" ht="20.100000000000001" customHeight="1" thickBot="1">
      <c r="B16" s="66">
        <v>12</v>
      </c>
      <c r="C16" s="80">
        <v>0.48</v>
      </c>
      <c r="D16" s="74" t="s">
        <v>11</v>
      </c>
      <c r="E16" s="200">
        <v>6</v>
      </c>
      <c r="F16" s="66">
        <v>36</v>
      </c>
      <c r="G16" s="81">
        <v>5.45</v>
      </c>
      <c r="H16" s="74" t="s">
        <v>12</v>
      </c>
      <c r="I16" s="201"/>
    </row>
    <row r="17" spans="2:9" ht="20.100000000000001" customHeight="1" thickBot="1">
      <c r="B17" s="66">
        <v>13</v>
      </c>
      <c r="C17" s="80">
        <v>1.18</v>
      </c>
      <c r="D17" s="74" t="s">
        <v>11</v>
      </c>
      <c r="E17" s="201"/>
      <c r="F17" s="66">
        <v>37</v>
      </c>
      <c r="G17" s="81">
        <v>1.49</v>
      </c>
      <c r="H17" s="66" t="s">
        <v>11</v>
      </c>
      <c r="I17" s="66">
        <v>18</v>
      </c>
    </row>
    <row r="18" spans="2:9" ht="20.100000000000001" customHeight="1" thickBot="1">
      <c r="B18" s="66">
        <v>14</v>
      </c>
      <c r="C18" s="80">
        <v>2.4</v>
      </c>
      <c r="D18" s="74" t="s">
        <v>12</v>
      </c>
      <c r="E18" s="200">
        <v>7</v>
      </c>
      <c r="F18" s="66">
        <v>38</v>
      </c>
      <c r="G18" s="81">
        <v>2.4500000000000002</v>
      </c>
      <c r="H18" s="74" t="s">
        <v>12</v>
      </c>
      <c r="I18" s="200">
        <v>19</v>
      </c>
    </row>
    <row r="19" spans="2:9" ht="20.100000000000001" customHeight="1" thickBot="1">
      <c r="B19" s="66">
        <v>15</v>
      </c>
      <c r="C19" s="80">
        <v>5.15</v>
      </c>
      <c r="D19" s="74" t="s">
        <v>12</v>
      </c>
      <c r="E19" s="202"/>
      <c r="F19" s="66">
        <v>39</v>
      </c>
      <c r="G19" s="81">
        <v>5.05</v>
      </c>
      <c r="H19" s="74" t="s">
        <v>12</v>
      </c>
      <c r="I19" s="202"/>
    </row>
    <row r="20" spans="2:9" ht="20.100000000000001" customHeight="1" thickBot="1">
      <c r="B20" s="66">
        <v>16</v>
      </c>
      <c r="C20" s="80">
        <v>4.05</v>
      </c>
      <c r="D20" s="74" t="s">
        <v>12</v>
      </c>
      <c r="E20" s="201"/>
      <c r="F20" s="66">
        <v>40</v>
      </c>
      <c r="G20" s="81">
        <v>2.35</v>
      </c>
      <c r="H20" s="74" t="s">
        <v>12</v>
      </c>
      <c r="I20" s="201"/>
    </row>
    <row r="21" spans="2:9" ht="15.75" thickBot="1">
      <c r="B21" s="66">
        <v>17</v>
      </c>
      <c r="C21" s="80">
        <v>0.55000000000000004</v>
      </c>
      <c r="D21" s="74" t="s">
        <v>11</v>
      </c>
      <c r="E21" s="74">
        <v>8</v>
      </c>
      <c r="F21" s="66">
        <v>41</v>
      </c>
      <c r="G21" s="81">
        <v>1.06</v>
      </c>
      <c r="H21" s="74" t="s">
        <v>11</v>
      </c>
      <c r="I21" s="74">
        <v>20</v>
      </c>
    </row>
    <row r="22" spans="2:9" ht="15.75" thickBot="1">
      <c r="B22" s="66">
        <v>18</v>
      </c>
      <c r="C22" s="80">
        <v>2.3199999999999998</v>
      </c>
      <c r="D22" s="66" t="s">
        <v>12</v>
      </c>
      <c r="E22" s="66">
        <v>9</v>
      </c>
      <c r="F22" s="66">
        <v>42</v>
      </c>
      <c r="G22" s="81">
        <v>6.2</v>
      </c>
      <c r="H22" s="66" t="s">
        <v>12</v>
      </c>
      <c r="I22" s="66">
        <v>21</v>
      </c>
    </row>
    <row r="23" spans="2:9" ht="15.75" thickBot="1">
      <c r="B23" s="66">
        <v>19</v>
      </c>
      <c r="C23" s="80">
        <v>0.52</v>
      </c>
      <c r="D23" s="66" t="s">
        <v>11</v>
      </c>
      <c r="E23" s="200">
        <v>10</v>
      </c>
      <c r="F23" s="66">
        <v>43</v>
      </c>
      <c r="G23" s="81">
        <v>1.4</v>
      </c>
      <c r="H23" s="66" t="s">
        <v>11</v>
      </c>
      <c r="I23" s="66">
        <v>22</v>
      </c>
    </row>
    <row r="24" spans="2:9" ht="15.75" thickBot="1">
      <c r="B24" s="66">
        <v>20</v>
      </c>
      <c r="C24" s="80">
        <v>1.22</v>
      </c>
      <c r="D24" s="66" t="s">
        <v>11</v>
      </c>
      <c r="E24" s="202"/>
      <c r="F24" s="66">
        <v>44</v>
      </c>
      <c r="G24" s="81">
        <v>2.19</v>
      </c>
      <c r="H24" s="74" t="s">
        <v>12</v>
      </c>
      <c r="I24" s="200">
        <v>23</v>
      </c>
    </row>
    <row r="25" spans="2:9" ht="15.75" thickBot="1">
      <c r="B25" s="66">
        <v>21</v>
      </c>
      <c r="C25" s="80">
        <v>1.1100000000000001</v>
      </c>
      <c r="D25" s="66" t="s">
        <v>11</v>
      </c>
      <c r="E25" s="202"/>
      <c r="F25" s="66">
        <v>45</v>
      </c>
      <c r="G25" s="81">
        <v>2.5</v>
      </c>
      <c r="H25" s="74" t="s">
        <v>12</v>
      </c>
      <c r="I25" s="202"/>
    </row>
    <row r="26" spans="2:9" ht="15.75" thickBot="1">
      <c r="B26" s="66">
        <v>22</v>
      </c>
      <c r="C26" s="80">
        <v>1.25</v>
      </c>
      <c r="D26" s="74" t="s">
        <v>11</v>
      </c>
      <c r="E26" s="201"/>
      <c r="F26" s="66">
        <v>46</v>
      </c>
      <c r="G26" s="81">
        <v>4.12</v>
      </c>
      <c r="H26" s="74" t="s">
        <v>12</v>
      </c>
      <c r="I26" s="202"/>
    </row>
    <row r="27" spans="2:9" ht="15.75" thickBot="1">
      <c r="B27" s="66">
        <v>23</v>
      </c>
      <c r="C27" s="81">
        <v>2.2999999999999998</v>
      </c>
      <c r="D27" s="74" t="s">
        <v>12</v>
      </c>
      <c r="E27" s="200">
        <v>11</v>
      </c>
      <c r="F27" s="66">
        <v>47</v>
      </c>
      <c r="G27" s="81">
        <v>5.42</v>
      </c>
      <c r="H27" s="74" t="s">
        <v>12</v>
      </c>
      <c r="I27" s="202"/>
    </row>
    <row r="28" spans="2:9" ht="15.75" thickBot="1">
      <c r="B28" s="66">
        <v>24</v>
      </c>
      <c r="C28" s="81">
        <v>3.15</v>
      </c>
      <c r="D28" s="74" t="s">
        <v>12</v>
      </c>
      <c r="E28" s="201"/>
      <c r="F28" s="66">
        <v>48</v>
      </c>
      <c r="G28" s="81">
        <v>6.35</v>
      </c>
      <c r="H28" s="74" t="s">
        <v>12</v>
      </c>
      <c r="I28" s="201"/>
    </row>
    <row r="33" spans="4:13">
      <c r="D33" s="203" t="s">
        <v>108</v>
      </c>
      <c r="E33" s="178"/>
      <c r="F33" s="178"/>
      <c r="G33" s="191"/>
    </row>
    <row r="34" spans="4:13">
      <c r="D34" s="98" t="s">
        <v>5</v>
      </c>
      <c r="E34" s="86" t="s">
        <v>6</v>
      </c>
      <c r="F34" s="86" t="s">
        <v>96</v>
      </c>
      <c r="G34" s="102" t="s">
        <v>97</v>
      </c>
    </row>
    <row r="35" spans="4:13">
      <c r="D35" s="22">
        <v>1</v>
      </c>
      <c r="E35" s="103">
        <v>2</v>
      </c>
      <c r="F35" s="7" t="s">
        <v>89</v>
      </c>
      <c r="G35" s="68">
        <v>1</v>
      </c>
    </row>
    <row r="36" spans="4:13">
      <c r="D36" s="22">
        <v>2</v>
      </c>
      <c r="E36" s="103">
        <v>0.4</v>
      </c>
      <c r="F36" s="7" t="s">
        <v>90</v>
      </c>
      <c r="G36" s="68">
        <v>2</v>
      </c>
    </row>
    <row r="37" spans="4:13">
      <c r="D37" s="22">
        <v>3</v>
      </c>
      <c r="E37" s="103">
        <v>0.3</v>
      </c>
      <c r="F37" s="7" t="s">
        <v>90</v>
      </c>
      <c r="G37" s="68"/>
    </row>
    <row r="38" spans="4:13" ht="15.75" thickBot="1">
      <c r="D38" s="22">
        <v>4</v>
      </c>
      <c r="E38" s="103">
        <v>0.3</v>
      </c>
      <c r="F38" s="7" t="s">
        <v>90</v>
      </c>
      <c r="G38" s="68"/>
    </row>
    <row r="39" spans="4:13" ht="15.75" thickBot="1">
      <c r="D39" s="22">
        <v>5</v>
      </c>
      <c r="E39" s="103">
        <v>0.1</v>
      </c>
      <c r="F39" s="7" t="s">
        <v>90</v>
      </c>
      <c r="G39" s="68"/>
      <c r="L39" s="153" t="s">
        <v>137</v>
      </c>
      <c r="M39" s="154"/>
    </row>
    <row r="40" spans="4:13" ht="15.75" thickBot="1">
      <c r="D40" s="22">
        <v>6</v>
      </c>
      <c r="E40" s="103">
        <v>0.3</v>
      </c>
      <c r="F40" s="7" t="s">
        <v>90</v>
      </c>
      <c r="G40" s="68"/>
      <c r="L40" s="66">
        <v>0.45</v>
      </c>
      <c r="M40" s="66" t="s">
        <v>13</v>
      </c>
    </row>
    <row r="41" spans="4:13" ht="15.75" thickBot="1">
      <c r="D41" s="22">
        <v>7</v>
      </c>
      <c r="E41" s="103">
        <v>1</v>
      </c>
      <c r="F41" s="7" t="s">
        <v>89</v>
      </c>
      <c r="G41" s="68">
        <v>3</v>
      </c>
      <c r="L41" s="66">
        <v>9</v>
      </c>
      <c r="M41" s="66" t="s">
        <v>50</v>
      </c>
    </row>
    <row r="42" spans="4:13" ht="15.75" thickBot="1">
      <c r="D42" s="22">
        <v>8</v>
      </c>
      <c r="E42" s="103">
        <v>1.3</v>
      </c>
      <c r="F42" s="7" t="s">
        <v>89</v>
      </c>
      <c r="G42" s="68"/>
      <c r="L42" s="66">
        <v>23</v>
      </c>
      <c r="M42" s="66" t="s">
        <v>19</v>
      </c>
    </row>
    <row r="43" spans="4:13" ht="15.75" thickBot="1">
      <c r="D43" s="22">
        <v>9</v>
      </c>
      <c r="E43" s="103">
        <v>0.45</v>
      </c>
      <c r="F43" s="7" t="s">
        <v>91</v>
      </c>
      <c r="G43" s="68"/>
      <c r="L43" s="66">
        <v>10</v>
      </c>
      <c r="M43" s="66" t="s">
        <v>5</v>
      </c>
    </row>
    <row r="44" spans="4:13" ht="15.75" thickBot="1">
      <c r="D44" s="22">
        <v>10</v>
      </c>
      <c r="E44" s="103">
        <v>0.15</v>
      </c>
      <c r="F44" s="7" t="s">
        <v>90</v>
      </c>
      <c r="G44" s="68">
        <v>4</v>
      </c>
      <c r="L44" s="66">
        <v>11</v>
      </c>
      <c r="M44" s="66" t="s">
        <v>62</v>
      </c>
    </row>
    <row r="45" spans="4:13" ht="15.75" thickBot="1">
      <c r="D45" s="22">
        <v>11</v>
      </c>
      <c r="E45" s="103">
        <v>0.25</v>
      </c>
      <c r="F45" s="7" t="s">
        <v>90</v>
      </c>
      <c r="G45" s="68"/>
      <c r="L45" s="66">
        <v>10.56</v>
      </c>
      <c r="M45" s="66" t="s">
        <v>29</v>
      </c>
    </row>
    <row r="46" spans="4:13" ht="15.75" thickBot="1">
      <c r="D46" s="22">
        <v>12</v>
      </c>
      <c r="E46" s="103">
        <v>0.45</v>
      </c>
      <c r="F46" s="7" t="s">
        <v>91</v>
      </c>
      <c r="G46" s="68"/>
      <c r="L46" s="66" t="s">
        <v>85</v>
      </c>
      <c r="M46" s="66" t="s">
        <v>26</v>
      </c>
    </row>
    <row r="47" spans="4:13" ht="15.75" thickBot="1">
      <c r="D47" s="22">
        <v>13</v>
      </c>
      <c r="E47" s="103">
        <v>2</v>
      </c>
      <c r="F47" s="7" t="s">
        <v>89</v>
      </c>
      <c r="G47" s="68">
        <v>5</v>
      </c>
      <c r="L47" s="66" t="s">
        <v>88</v>
      </c>
      <c r="M47" s="66" t="s">
        <v>27</v>
      </c>
    </row>
    <row r="48" spans="4:13" ht="15.75" thickBot="1">
      <c r="D48" s="22">
        <v>14</v>
      </c>
      <c r="E48" s="103">
        <v>0.03</v>
      </c>
      <c r="F48" s="7" t="s">
        <v>90</v>
      </c>
      <c r="G48" s="68">
        <v>6</v>
      </c>
      <c r="L48" s="66">
        <v>0.188</v>
      </c>
      <c r="M48" s="66" t="s">
        <v>30</v>
      </c>
    </row>
    <row r="49" spans="4:13" ht="15.75" thickBot="1">
      <c r="D49" s="22">
        <v>15</v>
      </c>
      <c r="E49" s="103">
        <v>4.03</v>
      </c>
      <c r="F49" s="7" t="s">
        <v>89</v>
      </c>
      <c r="G49" s="68">
        <v>7</v>
      </c>
      <c r="L49" s="66">
        <v>0.56999999999999995</v>
      </c>
      <c r="M49" s="66" t="s">
        <v>83</v>
      </c>
    </row>
    <row r="50" spans="4:13" ht="19.5" thickBot="1">
      <c r="D50" s="22">
        <v>16</v>
      </c>
      <c r="E50" s="103">
        <v>0.02</v>
      </c>
      <c r="F50" s="7" t="s">
        <v>90</v>
      </c>
      <c r="G50" s="68">
        <v>8</v>
      </c>
      <c r="L50" s="77" t="s">
        <v>84</v>
      </c>
      <c r="M50" s="66" t="s">
        <v>32</v>
      </c>
    </row>
    <row r="51" spans="4:13">
      <c r="D51" s="22">
        <v>17</v>
      </c>
      <c r="E51" s="103">
        <v>0.05</v>
      </c>
      <c r="F51" s="7" t="s">
        <v>90</v>
      </c>
      <c r="G51" s="68"/>
    </row>
    <row r="52" spans="4:13">
      <c r="D52" s="22">
        <v>18</v>
      </c>
      <c r="E52" s="103">
        <v>0.02</v>
      </c>
      <c r="F52" s="7" t="s">
        <v>90</v>
      </c>
      <c r="G52" s="68"/>
    </row>
    <row r="53" spans="4:13">
      <c r="D53" s="22">
        <v>19</v>
      </c>
      <c r="E53" s="103">
        <v>1</v>
      </c>
      <c r="F53" s="7" t="s">
        <v>89</v>
      </c>
      <c r="G53" s="68">
        <v>9</v>
      </c>
    </row>
    <row r="54" spans="4:13">
      <c r="D54" s="22">
        <v>20</v>
      </c>
      <c r="E54" s="103">
        <v>2</v>
      </c>
      <c r="F54" s="7" t="s">
        <v>89</v>
      </c>
      <c r="G54" s="68"/>
    </row>
    <row r="55" spans="4:13">
      <c r="D55" s="22">
        <v>21</v>
      </c>
      <c r="E55" s="103">
        <v>2</v>
      </c>
      <c r="F55" s="7" t="s">
        <v>89</v>
      </c>
      <c r="G55" s="68"/>
    </row>
    <row r="56" spans="4:13">
      <c r="D56" s="22">
        <v>22</v>
      </c>
      <c r="E56" s="103">
        <v>5.35</v>
      </c>
      <c r="F56" s="7" t="s">
        <v>89</v>
      </c>
      <c r="G56" s="68"/>
    </row>
    <row r="57" spans="4:13">
      <c r="D57" s="22">
        <v>23</v>
      </c>
      <c r="E57" s="103">
        <v>3.35</v>
      </c>
      <c r="F57" s="7" t="s">
        <v>89</v>
      </c>
      <c r="G57" s="68"/>
    </row>
    <row r="58" spans="4:13">
      <c r="D58" s="22" t="s">
        <v>13</v>
      </c>
      <c r="E58" s="103">
        <f>MEDIAN(E35:E57)</f>
        <v>0.45</v>
      </c>
      <c r="F58" s="7"/>
      <c r="G58" s="68"/>
    </row>
  </sheetData>
  <mergeCells count="18">
    <mergeCell ref="D33:G33"/>
    <mergeCell ref="L39:M39"/>
    <mergeCell ref="E27:E28"/>
    <mergeCell ref="I7:I9"/>
    <mergeCell ref="I11:I14"/>
    <mergeCell ref="I18:I20"/>
    <mergeCell ref="I24:I28"/>
    <mergeCell ref="I15:I16"/>
    <mergeCell ref="E9:E13"/>
    <mergeCell ref="E7:E8"/>
    <mergeCell ref="K3:L3"/>
    <mergeCell ref="E14:E15"/>
    <mergeCell ref="E16:E17"/>
    <mergeCell ref="E18:E20"/>
    <mergeCell ref="E23:E26"/>
    <mergeCell ref="B3:I3"/>
    <mergeCell ref="D4:E4"/>
    <mergeCell ref="H4:I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B2:M38"/>
  <sheetViews>
    <sheetView rightToLeft="1" topLeftCell="A16" workbookViewId="0">
      <selection activeCell="L3" sqref="L3:M15"/>
    </sheetView>
  </sheetViews>
  <sheetFormatPr defaultRowHeight="15"/>
  <cols>
    <col min="12" max="13" width="20.5703125" customWidth="1"/>
  </cols>
  <sheetData>
    <row r="2" spans="2:13" ht="15.75" thickBot="1"/>
    <row r="3" spans="2:13" ht="21.75" thickBot="1">
      <c r="B3" s="206" t="s">
        <v>121</v>
      </c>
      <c r="C3" s="207"/>
      <c r="D3" s="207"/>
      <c r="E3" s="207"/>
      <c r="F3" s="207"/>
      <c r="G3" s="207"/>
      <c r="H3" s="207"/>
      <c r="I3" s="154"/>
    </row>
    <row r="4" spans="2:13" ht="15.75" thickBot="1">
      <c r="B4" s="66" t="s">
        <v>5</v>
      </c>
      <c r="C4" s="66" t="s">
        <v>6</v>
      </c>
      <c r="D4" s="151" t="s">
        <v>15</v>
      </c>
      <c r="E4" s="152"/>
      <c r="F4" s="66" t="s">
        <v>5</v>
      </c>
      <c r="G4" s="66" t="s">
        <v>6</v>
      </c>
      <c r="H4" s="151" t="s">
        <v>15</v>
      </c>
      <c r="I4" s="152"/>
      <c r="L4" s="153" t="s">
        <v>125</v>
      </c>
      <c r="M4" s="154"/>
    </row>
    <row r="5" spans="2:13" ht="15.75" thickBot="1">
      <c r="B5" s="66">
        <v>1</v>
      </c>
      <c r="C5" s="89">
        <v>1.2</v>
      </c>
      <c r="D5" s="7" t="s">
        <v>90</v>
      </c>
      <c r="E5" s="7">
        <v>1</v>
      </c>
      <c r="F5" s="90">
        <v>18</v>
      </c>
      <c r="G5" s="92">
        <v>8.18</v>
      </c>
      <c r="H5" s="7" t="s">
        <v>89</v>
      </c>
      <c r="I5" s="216">
        <v>10</v>
      </c>
      <c r="L5" s="66">
        <f>MEDIAN(1.2,2.5,0.33,5.55,1,0.39,0.2,3.25,2.2,2.08,0.1,0.58,1,1.54,1.39,1.41,2.12,8.18,4.45,2,2,2.47,1.03,0.43,0.38,0.27,0.47,4.53,10.02,1.35,0.49,1.4,2.29,2.54)</f>
        <v>1.4049999999999998</v>
      </c>
      <c r="M5" s="66" t="s">
        <v>13</v>
      </c>
    </row>
    <row r="6" spans="2:13" ht="15.75" thickBot="1">
      <c r="B6" s="66">
        <v>2</v>
      </c>
      <c r="C6" s="89">
        <v>2.5</v>
      </c>
      <c r="D6" s="7" t="s">
        <v>89</v>
      </c>
      <c r="E6" s="7">
        <v>2</v>
      </c>
      <c r="F6" s="90">
        <v>19</v>
      </c>
      <c r="G6" s="92">
        <v>4.45</v>
      </c>
      <c r="H6" s="7" t="s">
        <v>89</v>
      </c>
      <c r="I6" s="218"/>
      <c r="L6" s="66">
        <v>14</v>
      </c>
      <c r="M6" s="66" t="s">
        <v>77</v>
      </c>
    </row>
    <row r="7" spans="2:13" ht="15.75" thickBot="1">
      <c r="B7" s="66">
        <v>3</v>
      </c>
      <c r="C7" s="89">
        <v>0.33</v>
      </c>
      <c r="D7" s="91" t="s">
        <v>90</v>
      </c>
      <c r="E7" s="91">
        <v>3</v>
      </c>
      <c r="F7" s="90">
        <v>20</v>
      </c>
      <c r="G7" s="92">
        <v>2</v>
      </c>
      <c r="H7" s="7" t="s">
        <v>89</v>
      </c>
      <c r="I7" s="218"/>
      <c r="L7" s="66">
        <v>17</v>
      </c>
      <c r="M7" s="66" t="s">
        <v>18</v>
      </c>
    </row>
    <row r="8" spans="2:13" ht="15.75" thickBot="1">
      <c r="B8" s="66">
        <v>4</v>
      </c>
      <c r="C8" s="89">
        <v>5.55</v>
      </c>
      <c r="D8" s="91" t="s">
        <v>89</v>
      </c>
      <c r="E8" s="91">
        <v>4</v>
      </c>
      <c r="F8" s="90">
        <v>21</v>
      </c>
      <c r="G8" s="92">
        <v>2</v>
      </c>
      <c r="H8" s="7" t="s">
        <v>89</v>
      </c>
      <c r="I8" s="218"/>
      <c r="L8" s="66">
        <v>17</v>
      </c>
      <c r="M8" s="66" t="s">
        <v>5</v>
      </c>
    </row>
    <row r="9" spans="2:13" ht="15.75" thickBot="1">
      <c r="B9" s="66">
        <v>5</v>
      </c>
      <c r="C9" s="89">
        <v>1</v>
      </c>
      <c r="D9" s="91" t="s">
        <v>90</v>
      </c>
      <c r="E9" s="216">
        <v>5</v>
      </c>
      <c r="F9" s="90">
        <v>22</v>
      </c>
      <c r="G9" s="92">
        <v>2.4700000000000002</v>
      </c>
      <c r="H9" s="7" t="s">
        <v>89</v>
      </c>
      <c r="I9" s="218"/>
      <c r="L9" s="66">
        <v>34</v>
      </c>
      <c r="M9" s="66" t="s">
        <v>19</v>
      </c>
    </row>
    <row r="10" spans="2:13" ht="15.75" thickBot="1">
      <c r="B10" s="66">
        <v>6</v>
      </c>
      <c r="C10" s="89">
        <v>0.39</v>
      </c>
      <c r="D10" s="91" t="s">
        <v>90</v>
      </c>
      <c r="E10" s="218"/>
      <c r="F10" s="90">
        <v>23</v>
      </c>
      <c r="G10" s="92">
        <v>1.03</v>
      </c>
      <c r="H10" s="68" t="s">
        <v>90</v>
      </c>
      <c r="I10" s="248">
        <v>11</v>
      </c>
      <c r="L10" s="66">
        <v>18</v>
      </c>
      <c r="M10" s="66" t="s">
        <v>29</v>
      </c>
    </row>
    <row r="11" spans="2:13" ht="15.75" thickBot="1">
      <c r="B11" s="66">
        <v>7</v>
      </c>
      <c r="C11" s="89">
        <v>0.2</v>
      </c>
      <c r="D11" s="91" t="s">
        <v>90</v>
      </c>
      <c r="E11" s="217"/>
      <c r="F11" s="90">
        <v>24</v>
      </c>
      <c r="G11" s="92">
        <v>0.43</v>
      </c>
      <c r="H11" s="68" t="s">
        <v>90</v>
      </c>
      <c r="I11" s="249"/>
      <c r="L11" s="66" t="s">
        <v>78</v>
      </c>
      <c r="M11" s="66" t="s">
        <v>26</v>
      </c>
    </row>
    <row r="12" spans="2:13" ht="15.75" thickBot="1">
      <c r="B12" s="66">
        <v>8</v>
      </c>
      <c r="C12" s="89">
        <v>3.25</v>
      </c>
      <c r="D12" s="91" t="s">
        <v>89</v>
      </c>
      <c r="E12" s="91"/>
      <c r="F12" s="90">
        <v>25</v>
      </c>
      <c r="G12" s="92">
        <v>0.38</v>
      </c>
      <c r="H12" s="99" t="s">
        <v>90</v>
      </c>
      <c r="I12" s="249"/>
      <c r="L12" s="66" t="s">
        <v>79</v>
      </c>
      <c r="M12" s="66" t="s">
        <v>27</v>
      </c>
    </row>
    <row r="13" spans="2:13" ht="15.75" thickBot="1">
      <c r="B13" s="66">
        <v>9</v>
      </c>
      <c r="C13" s="89">
        <v>2.2000000000000002</v>
      </c>
      <c r="D13" s="91" t="s">
        <v>89</v>
      </c>
      <c r="E13" s="113">
        <v>6</v>
      </c>
      <c r="F13" s="90">
        <v>26</v>
      </c>
      <c r="G13" s="92">
        <v>0.27</v>
      </c>
      <c r="H13" s="99" t="s">
        <v>90</v>
      </c>
      <c r="I13" s="249"/>
      <c r="L13" s="66">
        <v>0.39300000000000002</v>
      </c>
      <c r="M13" s="66" t="s">
        <v>30</v>
      </c>
    </row>
    <row r="14" spans="2:13" ht="15.75" thickBot="1">
      <c r="B14" s="66">
        <v>10</v>
      </c>
      <c r="C14" s="89">
        <v>2.08</v>
      </c>
      <c r="D14" s="91" t="s">
        <v>89</v>
      </c>
      <c r="E14" s="114"/>
      <c r="F14" s="90">
        <v>27</v>
      </c>
      <c r="G14" s="92">
        <v>0.47</v>
      </c>
      <c r="H14" s="68" t="s">
        <v>90</v>
      </c>
      <c r="I14" s="250"/>
      <c r="L14" s="66">
        <v>0.64</v>
      </c>
      <c r="M14" s="66" t="s">
        <v>31</v>
      </c>
    </row>
    <row r="15" spans="2:13" ht="15.75" thickBot="1">
      <c r="B15" s="66">
        <v>11</v>
      </c>
      <c r="C15" s="89">
        <v>0.1</v>
      </c>
      <c r="D15" s="99" t="s">
        <v>90</v>
      </c>
      <c r="E15" s="248">
        <v>7</v>
      </c>
      <c r="F15" s="90">
        <v>28</v>
      </c>
      <c r="G15" s="92">
        <v>4.53</v>
      </c>
      <c r="H15" s="99" t="s">
        <v>89</v>
      </c>
      <c r="I15" s="248">
        <v>12</v>
      </c>
      <c r="L15" s="66" t="s">
        <v>122</v>
      </c>
      <c r="M15" s="66" t="s">
        <v>32</v>
      </c>
    </row>
    <row r="16" spans="2:13" ht="15.75" thickBot="1">
      <c r="B16" s="66">
        <v>12</v>
      </c>
      <c r="C16" s="89">
        <v>0.57999999999999996</v>
      </c>
      <c r="D16" s="99" t="s">
        <v>90</v>
      </c>
      <c r="E16" s="249"/>
      <c r="F16" s="90">
        <v>29</v>
      </c>
      <c r="G16" s="92">
        <v>10.02</v>
      </c>
      <c r="H16" s="99" t="s">
        <v>89</v>
      </c>
      <c r="I16" s="250"/>
    </row>
    <row r="17" spans="2:13" ht="15.75" thickBot="1">
      <c r="B17" s="66">
        <v>13</v>
      </c>
      <c r="C17" s="89">
        <v>1</v>
      </c>
      <c r="D17" s="99" t="s">
        <v>90</v>
      </c>
      <c r="E17" s="250"/>
      <c r="F17" s="90">
        <v>30</v>
      </c>
      <c r="G17" s="92">
        <v>1.35</v>
      </c>
      <c r="H17" s="68" t="s">
        <v>90</v>
      </c>
      <c r="I17" s="248">
        <v>13</v>
      </c>
    </row>
    <row r="18" spans="2:13" ht="15.75" thickBot="1">
      <c r="B18" s="66">
        <v>14</v>
      </c>
      <c r="C18" s="89">
        <v>1.54</v>
      </c>
      <c r="D18" s="99" t="s">
        <v>89</v>
      </c>
      <c r="E18" s="115">
        <v>8</v>
      </c>
      <c r="F18" s="90">
        <v>31</v>
      </c>
      <c r="G18" s="92">
        <v>0.49</v>
      </c>
      <c r="H18" s="99" t="s">
        <v>90</v>
      </c>
      <c r="I18" s="249"/>
    </row>
    <row r="19" spans="2:13" ht="15.75" thickBot="1">
      <c r="B19" s="66">
        <v>15</v>
      </c>
      <c r="C19" s="89">
        <v>1.39</v>
      </c>
      <c r="D19" s="91" t="s">
        <v>90</v>
      </c>
      <c r="E19" s="101">
        <v>9</v>
      </c>
      <c r="F19" s="90">
        <v>32</v>
      </c>
      <c r="G19" s="92">
        <v>1.4</v>
      </c>
      <c r="H19" s="99" t="s">
        <v>90</v>
      </c>
      <c r="I19" s="250"/>
    </row>
    <row r="20" spans="2:13" ht="15.75" thickBot="1">
      <c r="B20" s="66">
        <v>16</v>
      </c>
      <c r="C20" s="89">
        <v>1.41</v>
      </c>
      <c r="D20" s="91" t="s">
        <v>89</v>
      </c>
      <c r="E20" s="216">
        <v>10</v>
      </c>
      <c r="F20" s="90">
        <v>33</v>
      </c>
      <c r="G20" s="92">
        <v>2.29</v>
      </c>
      <c r="H20" s="99" t="s">
        <v>89</v>
      </c>
      <c r="I20" s="248">
        <v>14</v>
      </c>
    </row>
    <row r="21" spans="2:13" ht="15.75" thickBot="1">
      <c r="B21" s="66">
        <v>17</v>
      </c>
      <c r="C21" s="89">
        <v>2.12</v>
      </c>
      <c r="D21" s="91" t="s">
        <v>89</v>
      </c>
      <c r="E21" s="217"/>
      <c r="F21" s="90">
        <v>34</v>
      </c>
      <c r="G21" s="92">
        <v>2.54</v>
      </c>
      <c r="H21" s="99" t="s">
        <v>89</v>
      </c>
      <c r="I21" s="250"/>
    </row>
    <row r="25" spans="2:13">
      <c r="E25" s="109" t="s">
        <v>123</v>
      </c>
      <c r="F25" s="110"/>
      <c r="G25" s="111"/>
      <c r="H25" s="112"/>
    </row>
    <row r="26" spans="2:13" ht="15.75" thickBot="1">
      <c r="E26" s="7" t="s">
        <v>5</v>
      </c>
      <c r="F26" s="68" t="s">
        <v>6</v>
      </c>
      <c r="G26" s="208" t="s">
        <v>119</v>
      </c>
      <c r="H26" s="209"/>
    </row>
    <row r="27" spans="2:13" ht="19.5" thickBot="1">
      <c r="E27" s="7">
        <v>1</v>
      </c>
      <c r="F27" s="68">
        <v>1.1000000000000001</v>
      </c>
      <c r="G27" s="106" t="s">
        <v>90</v>
      </c>
      <c r="H27" s="107">
        <v>1</v>
      </c>
      <c r="L27" s="199" t="s">
        <v>124</v>
      </c>
      <c r="M27" s="154"/>
    </row>
    <row r="28" spans="2:13" ht="15.75" thickBot="1">
      <c r="E28" s="7">
        <v>2</v>
      </c>
      <c r="F28" s="68">
        <v>2.08</v>
      </c>
      <c r="G28" s="106" t="s">
        <v>89</v>
      </c>
      <c r="H28" s="107">
        <v>2</v>
      </c>
      <c r="L28" s="66">
        <f>MEDIAN(2.08,1.29,1.1,2.3,1.38,1.49,0.43,3.08,1.51,47.58,4.37)</f>
        <v>1.51</v>
      </c>
      <c r="M28" s="66" t="s">
        <v>13</v>
      </c>
    </row>
    <row r="29" spans="2:13" ht="15.75" thickBot="1">
      <c r="E29" s="7">
        <v>3</v>
      </c>
      <c r="F29" s="68">
        <v>1.29</v>
      </c>
      <c r="G29" s="106" t="s">
        <v>90</v>
      </c>
      <c r="H29" s="107">
        <v>3</v>
      </c>
      <c r="L29" s="66">
        <v>7</v>
      </c>
      <c r="M29" s="66" t="s">
        <v>50</v>
      </c>
    </row>
    <row r="30" spans="2:13" ht="15.75" thickBot="1">
      <c r="E30" s="7">
        <v>4</v>
      </c>
      <c r="F30" s="68">
        <v>2.2999999999999998</v>
      </c>
      <c r="G30" s="106" t="s">
        <v>89</v>
      </c>
      <c r="H30" s="107">
        <v>4</v>
      </c>
      <c r="L30" s="66">
        <v>5</v>
      </c>
      <c r="M30" s="66" t="s">
        <v>5</v>
      </c>
    </row>
    <row r="31" spans="2:13" ht="15.75" thickBot="1">
      <c r="E31" s="7">
        <v>5</v>
      </c>
      <c r="F31" s="68">
        <v>1.38</v>
      </c>
      <c r="G31" s="106" t="s">
        <v>90</v>
      </c>
      <c r="H31" s="248">
        <v>5</v>
      </c>
      <c r="L31" s="66">
        <v>5</v>
      </c>
      <c r="M31" s="66" t="s">
        <v>62</v>
      </c>
    </row>
    <row r="32" spans="2:13" ht="15.75" thickBot="1">
      <c r="E32" s="7">
        <v>6</v>
      </c>
      <c r="F32" s="68">
        <v>1.49</v>
      </c>
      <c r="G32" s="106" t="s">
        <v>90</v>
      </c>
      <c r="H32" s="249"/>
      <c r="L32" s="66">
        <v>11</v>
      </c>
      <c r="M32" s="66" t="s">
        <v>19</v>
      </c>
    </row>
    <row r="33" spans="5:13" ht="15.75" thickBot="1">
      <c r="E33" s="7">
        <v>7</v>
      </c>
      <c r="F33" s="68">
        <v>0.43</v>
      </c>
      <c r="G33" s="106" t="s">
        <v>90</v>
      </c>
      <c r="H33" s="250"/>
      <c r="L33" s="66">
        <v>5.54</v>
      </c>
      <c r="M33" s="66" t="s">
        <v>29</v>
      </c>
    </row>
    <row r="34" spans="5:13" ht="15.75" thickBot="1">
      <c r="E34" s="7">
        <v>8</v>
      </c>
      <c r="F34" s="68">
        <v>3.08</v>
      </c>
      <c r="G34" s="106" t="s">
        <v>89</v>
      </c>
      <c r="H34" s="107">
        <v>6</v>
      </c>
      <c r="L34" s="66" t="s">
        <v>78</v>
      </c>
      <c r="M34" s="66" t="s">
        <v>26</v>
      </c>
    </row>
    <row r="35" spans="5:13" ht="15.75" thickBot="1">
      <c r="E35" s="7">
        <v>9</v>
      </c>
      <c r="F35" s="68">
        <v>1.51</v>
      </c>
      <c r="G35" s="106" t="s">
        <v>91</v>
      </c>
      <c r="H35" s="107"/>
      <c r="L35" s="66" t="s">
        <v>79</v>
      </c>
      <c r="M35" s="66" t="s">
        <v>27</v>
      </c>
    </row>
    <row r="36" spans="5:13" ht="15.75" thickBot="1">
      <c r="E36" s="7">
        <v>10</v>
      </c>
      <c r="F36" s="68">
        <v>47.58</v>
      </c>
      <c r="G36" s="106" t="s">
        <v>89</v>
      </c>
      <c r="H36" s="248">
        <v>7</v>
      </c>
      <c r="L36" s="66">
        <v>0.95009999999999994</v>
      </c>
      <c r="M36" s="66" t="s">
        <v>30</v>
      </c>
    </row>
    <row r="37" spans="5:13" ht="15.75" thickBot="1">
      <c r="E37" s="7">
        <v>11</v>
      </c>
      <c r="F37" s="68">
        <v>4.37</v>
      </c>
      <c r="G37" s="106" t="s">
        <v>89</v>
      </c>
      <c r="H37" s="250"/>
      <c r="L37" s="66">
        <v>0.83</v>
      </c>
      <c r="M37" s="66" t="s">
        <v>31</v>
      </c>
    </row>
    <row r="38" spans="5:13" ht="15.75" thickBot="1">
      <c r="L38" s="66" t="s">
        <v>84</v>
      </c>
      <c r="M38" s="66" t="s">
        <v>32</v>
      </c>
    </row>
  </sheetData>
  <mergeCells count="16">
    <mergeCell ref="L4:M4"/>
    <mergeCell ref="G26:H26"/>
    <mergeCell ref="H31:H33"/>
    <mergeCell ref="H36:H37"/>
    <mergeCell ref="L27:M27"/>
    <mergeCell ref="B3:I3"/>
    <mergeCell ref="D4:E4"/>
    <mergeCell ref="H4:I4"/>
    <mergeCell ref="E9:E11"/>
    <mergeCell ref="E20:E21"/>
    <mergeCell ref="E15:E17"/>
    <mergeCell ref="I5:I9"/>
    <mergeCell ref="I10:I14"/>
    <mergeCell ref="I15:I16"/>
    <mergeCell ref="I17:I19"/>
    <mergeCell ref="I20:I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4:P39"/>
  <sheetViews>
    <sheetView rightToLeft="1" topLeftCell="A13" workbookViewId="0">
      <selection activeCell="H39" sqref="H39"/>
    </sheetView>
  </sheetViews>
  <sheetFormatPr defaultRowHeight="15"/>
  <cols>
    <col min="8" max="9" width="20.5703125" customWidth="1"/>
    <col min="15" max="16" width="20.5703125" customWidth="1"/>
  </cols>
  <sheetData>
    <row r="4" spans="2:16" ht="21">
      <c r="B4" s="251" t="s">
        <v>141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3"/>
    </row>
    <row r="5" spans="2:16" ht="15.75" thickBot="1">
      <c r="B5" s="56" t="s">
        <v>5</v>
      </c>
      <c r="C5" s="56" t="s">
        <v>6</v>
      </c>
      <c r="D5" s="254" t="s">
        <v>15</v>
      </c>
      <c r="E5" s="255"/>
      <c r="F5" s="56" t="s">
        <v>5</v>
      </c>
      <c r="G5" s="56" t="s">
        <v>6</v>
      </c>
      <c r="H5" s="254" t="s">
        <v>15</v>
      </c>
      <c r="I5" s="255"/>
      <c r="J5" s="56" t="s">
        <v>5</v>
      </c>
      <c r="K5" s="56" t="s">
        <v>6</v>
      </c>
      <c r="L5" s="254" t="s">
        <v>15</v>
      </c>
      <c r="M5" s="255"/>
    </row>
    <row r="6" spans="2:16" ht="15.75" thickBot="1">
      <c r="B6" s="66">
        <v>1</v>
      </c>
      <c r="C6" s="89">
        <v>2.29</v>
      </c>
      <c r="D6" s="68" t="s">
        <v>89</v>
      </c>
      <c r="E6" s="108">
        <v>1</v>
      </c>
      <c r="F6" s="90">
        <v>18</v>
      </c>
      <c r="G6" s="92">
        <v>1.2</v>
      </c>
      <c r="H6" s="68" t="s">
        <v>89</v>
      </c>
      <c r="I6" s="108"/>
      <c r="J6" s="90">
        <v>35</v>
      </c>
      <c r="K6" s="92">
        <v>5.5</v>
      </c>
      <c r="L6" s="68" t="s">
        <v>89</v>
      </c>
      <c r="M6" s="248">
        <v>17</v>
      </c>
      <c r="O6" s="153" t="s">
        <v>125</v>
      </c>
      <c r="P6" s="154"/>
    </row>
    <row r="7" spans="2:16" ht="15.75" thickBot="1">
      <c r="B7" s="66">
        <v>2</v>
      </c>
      <c r="C7" s="89">
        <v>1</v>
      </c>
      <c r="D7" s="68" t="s">
        <v>90</v>
      </c>
      <c r="E7" s="248">
        <v>2</v>
      </c>
      <c r="F7" s="90">
        <v>19</v>
      </c>
      <c r="G7" s="92">
        <v>1</v>
      </c>
      <c r="H7" s="68" t="s">
        <v>90</v>
      </c>
      <c r="I7" s="108">
        <v>10</v>
      </c>
      <c r="J7" s="90">
        <v>36</v>
      </c>
      <c r="K7" s="92">
        <v>1.2</v>
      </c>
      <c r="L7" s="68" t="s">
        <v>89</v>
      </c>
      <c r="M7" s="250"/>
      <c r="O7" s="66">
        <v>1.04</v>
      </c>
      <c r="P7" s="66" t="s">
        <v>13</v>
      </c>
    </row>
    <row r="8" spans="2:16" ht="15.75" thickBot="1">
      <c r="B8" s="66">
        <v>3</v>
      </c>
      <c r="C8" s="89">
        <v>1</v>
      </c>
      <c r="D8" s="99" t="s">
        <v>90</v>
      </c>
      <c r="E8" s="250"/>
      <c r="F8" s="90">
        <v>20</v>
      </c>
      <c r="G8" s="92">
        <v>1.49</v>
      </c>
      <c r="H8" s="68" t="s">
        <v>89</v>
      </c>
      <c r="I8" s="108">
        <v>11</v>
      </c>
      <c r="J8" s="90">
        <v>37</v>
      </c>
      <c r="K8" s="92">
        <v>0.15</v>
      </c>
      <c r="L8" s="68" t="s">
        <v>90</v>
      </c>
      <c r="M8" s="248">
        <v>18</v>
      </c>
      <c r="O8" s="66">
        <v>23</v>
      </c>
      <c r="P8" s="66" t="s">
        <v>77</v>
      </c>
    </row>
    <row r="9" spans="2:16" ht="15.75" thickBot="1">
      <c r="B9" s="66">
        <v>4</v>
      </c>
      <c r="C9" s="89">
        <v>3</v>
      </c>
      <c r="D9" s="99" t="s">
        <v>89</v>
      </c>
      <c r="E9" s="248">
        <v>3</v>
      </c>
      <c r="F9" s="90">
        <v>21</v>
      </c>
      <c r="G9" s="92">
        <v>0.27</v>
      </c>
      <c r="H9" s="68" t="s">
        <v>90</v>
      </c>
      <c r="I9" s="248">
        <v>12</v>
      </c>
      <c r="J9" s="90">
        <v>38</v>
      </c>
      <c r="K9" s="92">
        <v>1</v>
      </c>
      <c r="L9" s="68" t="s">
        <v>90</v>
      </c>
      <c r="M9" s="250"/>
      <c r="O9" s="66">
        <v>22</v>
      </c>
      <c r="P9" s="66" t="s">
        <v>18</v>
      </c>
    </row>
    <row r="10" spans="2:16" ht="15.75" thickBot="1">
      <c r="B10" s="66">
        <v>5</v>
      </c>
      <c r="C10" s="89">
        <v>3</v>
      </c>
      <c r="D10" s="99" t="s">
        <v>89</v>
      </c>
      <c r="E10" s="250"/>
      <c r="F10" s="90">
        <v>22</v>
      </c>
      <c r="G10" s="92">
        <v>0.52</v>
      </c>
      <c r="H10" s="68" t="s">
        <v>90</v>
      </c>
      <c r="I10" s="249"/>
      <c r="J10" s="90">
        <v>39</v>
      </c>
      <c r="K10" s="92">
        <v>2.2799999999999998</v>
      </c>
      <c r="L10" s="68" t="s">
        <v>89</v>
      </c>
      <c r="M10" s="108">
        <v>19</v>
      </c>
      <c r="O10" s="66">
        <v>22</v>
      </c>
      <c r="P10" s="66" t="s">
        <v>5</v>
      </c>
    </row>
    <row r="11" spans="2:16" ht="15.75" thickBot="1">
      <c r="B11" s="66">
        <v>6</v>
      </c>
      <c r="C11" s="89">
        <v>0</v>
      </c>
      <c r="D11" s="99" t="s">
        <v>90</v>
      </c>
      <c r="E11" s="248">
        <v>4</v>
      </c>
      <c r="F11" s="90">
        <v>23</v>
      </c>
      <c r="G11" s="92">
        <v>1</v>
      </c>
      <c r="H11" s="68" t="s">
        <v>90</v>
      </c>
      <c r="I11" s="250"/>
      <c r="J11" s="90">
        <v>40</v>
      </c>
      <c r="K11" s="92">
        <v>1.04</v>
      </c>
      <c r="L11" s="68" t="s">
        <v>91</v>
      </c>
      <c r="M11" s="108"/>
      <c r="O11" s="66">
        <v>45</v>
      </c>
      <c r="P11" s="66" t="s">
        <v>19</v>
      </c>
    </row>
    <row r="12" spans="2:16" ht="15.75" thickBot="1">
      <c r="B12" s="66">
        <v>7</v>
      </c>
      <c r="C12" s="89">
        <v>0.08</v>
      </c>
      <c r="D12" s="99" t="s">
        <v>90</v>
      </c>
      <c r="E12" s="249"/>
      <c r="F12" s="90">
        <v>24</v>
      </c>
      <c r="G12" s="92">
        <v>2.2599999999999998</v>
      </c>
      <c r="H12" s="68" t="s">
        <v>89</v>
      </c>
      <c r="I12" s="248">
        <v>13</v>
      </c>
      <c r="J12" s="90">
        <v>41</v>
      </c>
      <c r="K12" s="92">
        <v>0.56999999999999995</v>
      </c>
      <c r="L12" s="68" t="s">
        <v>90</v>
      </c>
      <c r="M12" s="108">
        <v>20</v>
      </c>
      <c r="O12" s="66">
        <v>22.511099999999999</v>
      </c>
      <c r="P12" s="66" t="s">
        <v>29</v>
      </c>
    </row>
    <row r="13" spans="2:16" ht="15.75" thickBot="1">
      <c r="B13" s="66">
        <v>8</v>
      </c>
      <c r="C13" s="89">
        <v>0.37</v>
      </c>
      <c r="D13" s="99" t="s">
        <v>90</v>
      </c>
      <c r="E13" s="250"/>
      <c r="F13" s="90">
        <v>25</v>
      </c>
      <c r="G13" s="92">
        <v>1.32</v>
      </c>
      <c r="H13" s="99" t="s">
        <v>89</v>
      </c>
      <c r="I13" s="250"/>
      <c r="J13" s="90">
        <v>42</v>
      </c>
      <c r="K13" s="92">
        <v>3.11</v>
      </c>
      <c r="L13" s="99" t="s">
        <v>89</v>
      </c>
      <c r="M13" s="248">
        <v>21</v>
      </c>
      <c r="O13" s="66" t="s">
        <v>78</v>
      </c>
      <c r="P13" s="66" t="s">
        <v>26</v>
      </c>
    </row>
    <row r="14" spans="2:16" ht="15.75" thickBot="1">
      <c r="B14" s="66">
        <v>9</v>
      </c>
      <c r="C14" s="89">
        <v>1.57</v>
      </c>
      <c r="D14" s="99" t="s">
        <v>89</v>
      </c>
      <c r="E14" s="115">
        <v>5</v>
      </c>
      <c r="F14" s="90">
        <v>26</v>
      </c>
      <c r="G14" s="92">
        <v>1</v>
      </c>
      <c r="H14" s="99" t="s">
        <v>90</v>
      </c>
      <c r="I14" s="248">
        <v>14</v>
      </c>
      <c r="J14" s="90">
        <v>43</v>
      </c>
      <c r="K14" s="92">
        <v>1.47</v>
      </c>
      <c r="L14" s="99" t="s">
        <v>89</v>
      </c>
      <c r="M14" s="250"/>
      <c r="O14" s="66" t="s">
        <v>79</v>
      </c>
      <c r="P14" s="66" t="s">
        <v>27</v>
      </c>
    </row>
    <row r="15" spans="2:16" ht="15.75" thickBot="1">
      <c r="B15" s="66">
        <v>10</v>
      </c>
      <c r="C15" s="89">
        <v>0.37</v>
      </c>
      <c r="D15" s="99" t="s">
        <v>90</v>
      </c>
      <c r="E15" s="248">
        <v>6</v>
      </c>
      <c r="F15" s="90">
        <v>27</v>
      </c>
      <c r="G15" s="92">
        <v>0.57999999999999996</v>
      </c>
      <c r="H15" s="68" t="s">
        <v>90</v>
      </c>
      <c r="I15" s="250"/>
      <c r="J15" s="90">
        <v>44</v>
      </c>
      <c r="K15" s="92">
        <v>0.55000000000000004</v>
      </c>
      <c r="L15" s="68" t="s">
        <v>90</v>
      </c>
      <c r="M15" s="108">
        <v>22</v>
      </c>
      <c r="O15" s="66">
        <v>-2.38</v>
      </c>
      <c r="P15" s="66" t="s">
        <v>30</v>
      </c>
    </row>
    <row r="16" spans="2:16" ht="15.75" thickBot="1">
      <c r="B16" s="66">
        <v>11</v>
      </c>
      <c r="C16" s="89">
        <v>0.51</v>
      </c>
      <c r="D16" s="99" t="s">
        <v>90</v>
      </c>
      <c r="E16" s="249"/>
      <c r="F16" s="90">
        <v>28</v>
      </c>
      <c r="G16" s="92">
        <v>2</v>
      </c>
      <c r="H16" s="99" t="s">
        <v>89</v>
      </c>
      <c r="I16" s="248">
        <v>15</v>
      </c>
      <c r="J16" s="90">
        <v>45</v>
      </c>
      <c r="K16" s="92">
        <v>3.49</v>
      </c>
      <c r="L16" s="99" t="s">
        <v>89</v>
      </c>
      <c r="M16" s="108">
        <v>23</v>
      </c>
      <c r="O16" s="66">
        <v>0.9</v>
      </c>
      <c r="P16" s="66" t="s">
        <v>31</v>
      </c>
    </row>
    <row r="17" spans="2:16" ht="15.75" thickBot="1">
      <c r="B17" s="66">
        <v>12</v>
      </c>
      <c r="C17" s="89">
        <v>0.35</v>
      </c>
      <c r="D17" s="99" t="s">
        <v>90</v>
      </c>
      <c r="E17" s="250"/>
      <c r="F17" s="90">
        <v>29</v>
      </c>
      <c r="G17" s="92">
        <v>1.44</v>
      </c>
      <c r="H17" s="99" t="s">
        <v>89</v>
      </c>
      <c r="I17" s="249"/>
      <c r="O17" s="66" t="s">
        <v>134</v>
      </c>
      <c r="P17" s="66" t="s">
        <v>32</v>
      </c>
    </row>
    <row r="18" spans="2:16" ht="15.75" thickBot="1">
      <c r="B18" s="66">
        <v>13</v>
      </c>
      <c r="C18" s="89">
        <v>1.51</v>
      </c>
      <c r="D18" s="99" t="s">
        <v>89</v>
      </c>
      <c r="E18" s="108">
        <v>7</v>
      </c>
      <c r="F18" s="90">
        <v>30</v>
      </c>
      <c r="G18" s="92">
        <v>1.05</v>
      </c>
      <c r="H18" s="68" t="s">
        <v>89</v>
      </c>
      <c r="I18" s="250"/>
    </row>
    <row r="19" spans="2:16" ht="15.75" thickBot="1">
      <c r="B19" s="66">
        <v>14</v>
      </c>
      <c r="C19" s="89">
        <v>0.41</v>
      </c>
      <c r="D19" s="99" t="s">
        <v>90</v>
      </c>
      <c r="E19" s="248">
        <v>8</v>
      </c>
      <c r="F19" s="90">
        <v>31</v>
      </c>
      <c r="G19" s="92">
        <v>0.3</v>
      </c>
      <c r="H19" s="99" t="s">
        <v>90</v>
      </c>
      <c r="I19" s="248">
        <v>16</v>
      </c>
    </row>
    <row r="20" spans="2:16" ht="15.75" thickBot="1">
      <c r="B20" s="66">
        <v>15</v>
      </c>
      <c r="C20" s="89">
        <v>0.16</v>
      </c>
      <c r="D20" s="99" t="s">
        <v>90</v>
      </c>
      <c r="E20" s="250"/>
      <c r="F20" s="90">
        <v>32</v>
      </c>
      <c r="G20" s="92">
        <v>1</v>
      </c>
      <c r="H20" s="99" t="s">
        <v>90</v>
      </c>
      <c r="I20" s="250"/>
    </row>
    <row r="21" spans="2:16" ht="15.75" thickBot="1">
      <c r="B21" s="66">
        <v>16</v>
      </c>
      <c r="C21" s="89">
        <v>1.48</v>
      </c>
      <c r="D21" s="99" t="s">
        <v>89</v>
      </c>
      <c r="E21" s="248">
        <v>9</v>
      </c>
      <c r="F21" s="90">
        <v>33</v>
      </c>
      <c r="G21" s="92">
        <v>2</v>
      </c>
      <c r="H21" s="99" t="s">
        <v>89</v>
      </c>
      <c r="I21" s="248">
        <v>17</v>
      </c>
    </row>
    <row r="22" spans="2:16" ht="15.75" thickBot="1">
      <c r="B22" s="66">
        <v>17</v>
      </c>
      <c r="C22" s="89">
        <v>1.3</v>
      </c>
      <c r="D22" s="99" t="s">
        <v>89</v>
      </c>
      <c r="E22" s="250"/>
      <c r="F22" s="90">
        <v>34</v>
      </c>
      <c r="G22" s="92">
        <v>4.18</v>
      </c>
      <c r="H22" s="99" t="s">
        <v>89</v>
      </c>
      <c r="I22" s="250"/>
    </row>
    <row r="26" spans="2:16" ht="20.100000000000001" customHeight="1"/>
    <row r="27" spans="2:16" ht="20.100000000000001" customHeight="1" thickBot="1">
      <c r="C27" s="225" t="s">
        <v>142</v>
      </c>
      <c r="D27" s="231"/>
      <c r="E27" s="231"/>
      <c r="F27" s="234"/>
    </row>
    <row r="28" spans="2:16" ht="20.100000000000001" customHeight="1" thickBot="1">
      <c r="C28" s="107" t="s">
        <v>5</v>
      </c>
      <c r="D28" s="107" t="s">
        <v>6</v>
      </c>
      <c r="E28" s="225" t="s">
        <v>119</v>
      </c>
      <c r="F28" s="234"/>
      <c r="H28" s="153" t="s">
        <v>143</v>
      </c>
      <c r="I28" s="154"/>
    </row>
    <row r="29" spans="2:16" ht="20.100000000000001" customHeight="1" thickBot="1">
      <c r="C29" s="107">
        <v>1</v>
      </c>
      <c r="D29" s="107">
        <v>2.34</v>
      </c>
      <c r="E29" s="107" t="s">
        <v>89</v>
      </c>
      <c r="F29" s="248">
        <v>1</v>
      </c>
      <c r="H29" s="66">
        <v>0.53500000000000003</v>
      </c>
      <c r="I29" s="66" t="s">
        <v>13</v>
      </c>
    </row>
    <row r="30" spans="2:16" ht="20.100000000000001" customHeight="1" thickBot="1">
      <c r="C30" s="107">
        <v>2</v>
      </c>
      <c r="D30" s="107">
        <v>0.6</v>
      </c>
      <c r="E30" s="107" t="s">
        <v>89</v>
      </c>
      <c r="F30" s="249"/>
      <c r="H30" s="66">
        <v>4</v>
      </c>
      <c r="I30" s="66" t="s">
        <v>77</v>
      </c>
    </row>
    <row r="31" spans="2:16" ht="20.100000000000001" customHeight="1" thickBot="1">
      <c r="C31" s="107">
        <v>3</v>
      </c>
      <c r="D31" s="107">
        <v>0.6</v>
      </c>
      <c r="E31" s="107" t="s">
        <v>89</v>
      </c>
      <c r="F31" s="250"/>
      <c r="H31" s="66">
        <v>4</v>
      </c>
      <c r="I31" s="66" t="s">
        <v>18</v>
      </c>
    </row>
    <row r="32" spans="2:16" ht="20.100000000000001" customHeight="1" thickBot="1">
      <c r="C32" s="107">
        <v>4</v>
      </c>
      <c r="D32" s="107">
        <v>0.5</v>
      </c>
      <c r="E32" s="107" t="s">
        <v>90</v>
      </c>
      <c r="F32" s="248">
        <v>2</v>
      </c>
      <c r="H32" s="66">
        <v>4</v>
      </c>
      <c r="I32" s="66" t="s">
        <v>5</v>
      </c>
    </row>
    <row r="33" spans="3:9" ht="20.100000000000001" customHeight="1" thickBot="1">
      <c r="C33" s="107">
        <v>5</v>
      </c>
      <c r="D33" s="107">
        <v>0.5</v>
      </c>
      <c r="E33" s="107" t="s">
        <v>90</v>
      </c>
      <c r="F33" s="249"/>
      <c r="H33" s="66">
        <v>8</v>
      </c>
      <c r="I33" s="66" t="s">
        <v>19</v>
      </c>
    </row>
    <row r="34" spans="3:9" ht="20.100000000000001" customHeight="1" thickBot="1">
      <c r="C34" s="107">
        <v>6</v>
      </c>
      <c r="D34" s="107">
        <v>0.3</v>
      </c>
      <c r="E34" s="107" t="s">
        <v>90</v>
      </c>
      <c r="F34" s="250"/>
      <c r="H34" s="66">
        <v>5</v>
      </c>
      <c r="I34" s="66" t="s">
        <v>29</v>
      </c>
    </row>
    <row r="35" spans="3:9" ht="20.100000000000001" customHeight="1" thickBot="1">
      <c r="C35" s="107">
        <v>7</v>
      </c>
      <c r="D35" s="107">
        <v>0.55000000000000004</v>
      </c>
      <c r="E35" s="107" t="s">
        <v>89</v>
      </c>
      <c r="F35" s="107">
        <v>3</v>
      </c>
      <c r="H35" s="66" t="s">
        <v>78</v>
      </c>
      <c r="I35" s="66" t="s">
        <v>26</v>
      </c>
    </row>
    <row r="36" spans="3:9" ht="20.100000000000001" customHeight="1" thickBot="1">
      <c r="C36" s="107">
        <v>8</v>
      </c>
      <c r="D36" s="107">
        <v>0.52</v>
      </c>
      <c r="E36" s="107" t="s">
        <v>90</v>
      </c>
      <c r="F36" s="107">
        <v>4</v>
      </c>
      <c r="H36" s="66" t="s">
        <v>79</v>
      </c>
      <c r="I36" s="66" t="s">
        <v>27</v>
      </c>
    </row>
    <row r="37" spans="3:9" ht="15.75" thickBot="1">
      <c r="H37" s="66">
        <v>-0.76919999999999999</v>
      </c>
      <c r="I37" s="66" t="s">
        <v>30</v>
      </c>
    </row>
    <row r="38" spans="3:9" ht="15.75" thickBot="1">
      <c r="H38" s="66">
        <v>0.59</v>
      </c>
      <c r="I38" s="66" t="s">
        <v>31</v>
      </c>
    </row>
    <row r="39" spans="3:9" ht="15.75" thickBot="1">
      <c r="H39" s="66" t="s">
        <v>134</v>
      </c>
      <c r="I39" s="66" t="s">
        <v>32</v>
      </c>
    </row>
  </sheetData>
  <mergeCells count="25">
    <mergeCell ref="F29:F31"/>
    <mergeCell ref="F32:F34"/>
    <mergeCell ref="H28:I28"/>
    <mergeCell ref="O6:P6"/>
    <mergeCell ref="C27:F27"/>
    <mergeCell ref="E28:F28"/>
    <mergeCell ref="E7:E8"/>
    <mergeCell ref="I9:I11"/>
    <mergeCell ref="I12:I13"/>
    <mergeCell ref="I14:I15"/>
    <mergeCell ref="I16:I18"/>
    <mergeCell ref="E11:E13"/>
    <mergeCell ref="E15:E17"/>
    <mergeCell ref="E19:E20"/>
    <mergeCell ref="I19:I20"/>
    <mergeCell ref="M13:M14"/>
    <mergeCell ref="E21:E22"/>
    <mergeCell ref="I21:I22"/>
    <mergeCell ref="D5:E5"/>
    <mergeCell ref="H5:I5"/>
    <mergeCell ref="B4:M4"/>
    <mergeCell ref="E9:E10"/>
    <mergeCell ref="L5:M5"/>
    <mergeCell ref="M6:M7"/>
    <mergeCell ref="M8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C1"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37"/>
  <sheetViews>
    <sheetView rightToLeft="1" topLeftCell="A37" workbookViewId="0">
      <selection activeCell="E59" sqref="E59"/>
    </sheetView>
  </sheetViews>
  <sheetFormatPr defaultRowHeight="15"/>
  <cols>
    <col min="5" max="5" width="12.5703125" customWidth="1"/>
    <col min="6" max="6" width="9.5703125" customWidth="1"/>
    <col min="7" max="7" width="11" customWidth="1"/>
    <col min="8" max="8" width="7.5703125" customWidth="1"/>
    <col min="9" max="12" width="11" customWidth="1"/>
    <col min="15" max="15" width="5.5703125" customWidth="1"/>
    <col min="17" max="17" width="4.5703125" customWidth="1"/>
    <col min="18" max="18" width="17.5703125" customWidth="1"/>
    <col min="19" max="20" width="12.5703125" customWidth="1"/>
    <col min="21" max="22" width="2.5703125" customWidth="1"/>
  </cols>
  <sheetData>
    <row r="1" spans="1:20" ht="30" customHeight="1" thickBot="1">
      <c r="A1" s="195" t="s">
        <v>198</v>
      </c>
      <c r="B1" s="196"/>
      <c r="C1" s="196"/>
      <c r="D1" s="196"/>
      <c r="E1" s="196"/>
      <c r="F1" s="2"/>
      <c r="G1" s="1"/>
      <c r="I1" s="195" t="s">
        <v>14</v>
      </c>
      <c r="J1" s="197"/>
      <c r="K1" s="197"/>
      <c r="L1" s="197"/>
      <c r="M1" s="197"/>
      <c r="N1" s="197"/>
      <c r="O1" s="197"/>
      <c r="P1" s="198"/>
    </row>
    <row r="2" spans="1:20" ht="15.95" customHeight="1" thickBot="1">
      <c r="A2" s="8" t="s">
        <v>0</v>
      </c>
      <c r="B2" s="7" t="s">
        <v>1</v>
      </c>
      <c r="C2" s="7" t="s">
        <v>2</v>
      </c>
      <c r="D2" s="7" t="s">
        <v>4</v>
      </c>
      <c r="E2" s="68" t="s">
        <v>45</v>
      </c>
      <c r="F2" s="66" t="s">
        <v>44</v>
      </c>
      <c r="G2" s="136" t="s">
        <v>191</v>
      </c>
      <c r="I2" s="8" t="s">
        <v>5</v>
      </c>
      <c r="J2" s="9" t="s">
        <v>6</v>
      </c>
      <c r="K2" s="178" t="s">
        <v>15</v>
      </c>
      <c r="L2" s="180"/>
      <c r="M2" s="22" t="s">
        <v>5</v>
      </c>
      <c r="N2" s="9" t="s">
        <v>6</v>
      </c>
      <c r="O2" s="178" t="s">
        <v>16</v>
      </c>
      <c r="P2" s="180"/>
    </row>
    <row r="3" spans="1:20" ht="15.95" customHeight="1" thickBot="1">
      <c r="A3" s="8">
        <v>1</v>
      </c>
      <c r="B3" s="12">
        <v>0.41678240740740741</v>
      </c>
      <c r="C3" s="12">
        <v>0.4175462962962963</v>
      </c>
      <c r="D3" s="12">
        <f>C3-B3</f>
        <v>7.6388888888889728E-4</v>
      </c>
      <c r="E3" s="68"/>
      <c r="F3" s="66"/>
      <c r="G3" s="88">
        <f t="shared" ref="G3:G47" si="0">B4-B3</f>
        <v>1.8518518518518823E-3</v>
      </c>
      <c r="I3" s="8">
        <v>1</v>
      </c>
      <c r="J3" s="9">
        <v>1.06</v>
      </c>
      <c r="K3" s="22"/>
      <c r="L3" s="9"/>
      <c r="M3" s="22">
        <v>24</v>
      </c>
      <c r="N3" s="9">
        <v>0.35</v>
      </c>
      <c r="O3" s="22" t="s">
        <v>11</v>
      </c>
      <c r="P3" s="9">
        <v>15</v>
      </c>
    </row>
    <row r="4" spans="1:20" ht="15.95" customHeight="1" thickBot="1">
      <c r="A4" s="8">
        <v>2</v>
      </c>
      <c r="B4" s="12">
        <v>0.41863425925925929</v>
      </c>
      <c r="C4" s="12">
        <v>0.41932870370370368</v>
      </c>
      <c r="D4" s="12">
        <f>C4-B4</f>
        <v>6.9444444444438647E-4</v>
      </c>
      <c r="E4" s="68"/>
      <c r="F4" s="66"/>
      <c r="G4" s="88">
        <f t="shared" si="0"/>
        <v>7.1759259259251973E-4</v>
      </c>
      <c r="I4" s="8">
        <v>2</v>
      </c>
      <c r="J4" s="9">
        <v>1</v>
      </c>
      <c r="K4" s="22" t="s">
        <v>11</v>
      </c>
      <c r="L4" s="9">
        <v>1</v>
      </c>
      <c r="M4" s="22">
        <v>25</v>
      </c>
      <c r="N4" s="9">
        <v>0.55000000000000004</v>
      </c>
      <c r="O4" s="158" t="s">
        <v>12</v>
      </c>
      <c r="P4" s="162">
        <v>16</v>
      </c>
    </row>
    <row r="5" spans="1:20" ht="15.95" customHeight="1" thickBot="1">
      <c r="A5" s="8">
        <v>3</v>
      </c>
      <c r="B5" s="12">
        <v>0.41935185185185181</v>
      </c>
      <c r="C5" s="12">
        <v>0.42086805555555556</v>
      </c>
      <c r="D5" s="12">
        <f t="shared" ref="D5:D48" si="1">C5-B5</f>
        <v>1.5162037037037557E-3</v>
      </c>
      <c r="E5" s="69">
        <v>0.41915509259259259</v>
      </c>
      <c r="F5" s="73"/>
      <c r="G5" s="88">
        <f t="shared" si="0"/>
        <v>2.3495370370371083E-3</v>
      </c>
      <c r="I5" s="8">
        <v>3</v>
      </c>
      <c r="J5" s="9">
        <v>2.11</v>
      </c>
      <c r="K5" s="22" t="s">
        <v>12</v>
      </c>
      <c r="L5" s="9">
        <v>2</v>
      </c>
      <c r="M5" s="22">
        <v>26</v>
      </c>
      <c r="N5" s="9">
        <v>1.54</v>
      </c>
      <c r="O5" s="159"/>
      <c r="P5" s="164"/>
      <c r="R5" s="181" t="s">
        <v>127</v>
      </c>
      <c r="S5" s="182"/>
      <c r="T5" s="183"/>
    </row>
    <row r="6" spans="1:20" ht="15.95" customHeight="1" thickBot="1">
      <c r="A6" s="8">
        <v>4</v>
      </c>
      <c r="B6" s="12">
        <v>0.42170138888888892</v>
      </c>
      <c r="C6" s="12">
        <v>0.42193287037037036</v>
      </c>
      <c r="D6" s="12">
        <f t="shared" si="1"/>
        <v>2.3148148148144365E-4</v>
      </c>
      <c r="E6" s="68"/>
      <c r="F6" s="73">
        <f>B6-E5</f>
        <v>2.5462962962963243E-3</v>
      </c>
      <c r="G6" s="88">
        <f t="shared" si="0"/>
        <v>1.1249999999999982E-2</v>
      </c>
      <c r="I6" s="8">
        <v>4</v>
      </c>
      <c r="J6" s="9">
        <v>0.2</v>
      </c>
      <c r="K6" s="22" t="s">
        <v>11</v>
      </c>
      <c r="L6" s="9">
        <v>3</v>
      </c>
      <c r="M6" s="22">
        <v>27</v>
      </c>
      <c r="N6" s="9">
        <v>0.54</v>
      </c>
      <c r="O6" s="22" t="s">
        <v>11</v>
      </c>
      <c r="P6" s="9">
        <v>17</v>
      </c>
      <c r="R6" s="184"/>
      <c r="S6" s="185"/>
      <c r="T6" s="186"/>
    </row>
    <row r="7" spans="1:20" ht="15.95" customHeight="1" thickBot="1">
      <c r="A7" s="8">
        <v>5</v>
      </c>
      <c r="B7" s="12">
        <v>0.4329513888888889</v>
      </c>
      <c r="C7" s="12">
        <v>0.43377314814814816</v>
      </c>
      <c r="D7" s="12">
        <f t="shared" si="1"/>
        <v>8.2175925925925819E-4</v>
      </c>
      <c r="E7" s="68"/>
      <c r="F7" s="66"/>
      <c r="G7" s="88">
        <f t="shared" si="0"/>
        <v>4.0856481481481577E-3</v>
      </c>
      <c r="I7" s="8">
        <v>5</v>
      </c>
      <c r="J7" s="9">
        <v>1.1100000000000001</v>
      </c>
      <c r="K7" s="22" t="s">
        <v>12</v>
      </c>
      <c r="L7" s="9">
        <v>4</v>
      </c>
      <c r="M7" s="22">
        <v>28</v>
      </c>
      <c r="N7" s="9">
        <v>1.54</v>
      </c>
      <c r="O7" s="22" t="s">
        <v>12</v>
      </c>
      <c r="P7" s="9">
        <v>18</v>
      </c>
      <c r="R7" s="64">
        <v>1.03</v>
      </c>
      <c r="S7" s="189" t="s">
        <v>13</v>
      </c>
      <c r="T7" s="190"/>
    </row>
    <row r="8" spans="1:20" ht="15" customHeight="1" thickBot="1">
      <c r="A8" s="8">
        <v>6</v>
      </c>
      <c r="B8" s="12">
        <v>0.43703703703703706</v>
      </c>
      <c r="C8" s="12">
        <v>0.43717592592592597</v>
      </c>
      <c r="D8" s="12">
        <f t="shared" si="1"/>
        <v>1.388888888889106E-4</v>
      </c>
      <c r="E8" s="68"/>
      <c r="F8" s="66"/>
      <c r="G8" s="88">
        <f t="shared" si="0"/>
        <v>1.1805555555555736E-3</v>
      </c>
      <c r="I8" s="8">
        <v>6</v>
      </c>
      <c r="J8" s="9">
        <v>0.12</v>
      </c>
      <c r="K8" s="22" t="s">
        <v>11</v>
      </c>
      <c r="L8" s="9">
        <v>5</v>
      </c>
      <c r="M8" s="22">
        <v>29</v>
      </c>
      <c r="N8" s="9">
        <v>0.45</v>
      </c>
      <c r="O8" s="22" t="s">
        <v>11</v>
      </c>
      <c r="P8" s="9">
        <v>19</v>
      </c>
      <c r="R8" s="193">
        <v>31</v>
      </c>
      <c r="S8" s="191" t="s">
        <v>28</v>
      </c>
      <c r="T8" s="192"/>
    </row>
    <row r="9" spans="1:20" ht="15" customHeight="1" thickBot="1">
      <c r="A9" s="8">
        <v>7</v>
      </c>
      <c r="B9" s="12">
        <v>0.43821759259259263</v>
      </c>
      <c r="C9" s="12">
        <v>0.43890046296296298</v>
      </c>
      <c r="D9" s="12">
        <f t="shared" si="1"/>
        <v>6.8287037037034759E-4</v>
      </c>
      <c r="E9" s="68"/>
      <c r="F9" s="66"/>
      <c r="G9" s="88">
        <f t="shared" si="0"/>
        <v>1.5393518518518334E-3</v>
      </c>
      <c r="I9" s="8">
        <v>7</v>
      </c>
      <c r="J9" s="9">
        <v>0.59</v>
      </c>
      <c r="K9" s="158" t="s">
        <v>12</v>
      </c>
      <c r="L9" s="162">
        <v>6</v>
      </c>
      <c r="M9" s="22">
        <v>30</v>
      </c>
      <c r="N9" s="9">
        <v>1.21</v>
      </c>
      <c r="O9" s="158" t="s">
        <v>12</v>
      </c>
      <c r="P9" s="162">
        <v>20</v>
      </c>
      <c r="R9" s="194"/>
      <c r="S9" s="191"/>
      <c r="T9" s="192"/>
    </row>
    <row r="10" spans="1:20" ht="15.95" customHeight="1" thickBot="1">
      <c r="A10" s="8">
        <v>8</v>
      </c>
      <c r="B10" s="12">
        <v>0.43975694444444446</v>
      </c>
      <c r="C10" s="12">
        <v>0.44255787037037037</v>
      </c>
      <c r="D10" s="12">
        <f t="shared" si="1"/>
        <v>2.8009259259259012E-3</v>
      </c>
      <c r="E10" s="68"/>
      <c r="F10" s="66"/>
      <c r="G10" s="88">
        <f t="shared" si="0"/>
        <v>6.1921296296296169E-3</v>
      </c>
      <c r="I10" s="8">
        <v>8</v>
      </c>
      <c r="J10" s="9">
        <v>4.0199999999999996</v>
      </c>
      <c r="K10" s="159"/>
      <c r="L10" s="164"/>
      <c r="M10" s="22">
        <v>31</v>
      </c>
      <c r="N10" s="9">
        <v>1.39</v>
      </c>
      <c r="O10" s="165"/>
      <c r="P10" s="163"/>
      <c r="R10" s="63">
        <v>25</v>
      </c>
      <c r="S10" s="178" t="s">
        <v>18</v>
      </c>
      <c r="T10" s="180"/>
    </row>
    <row r="11" spans="1:20" ht="15.95" customHeight="1" thickBot="1">
      <c r="A11" s="8">
        <v>9</v>
      </c>
      <c r="B11" s="12">
        <v>0.44594907407407408</v>
      </c>
      <c r="C11" s="12">
        <v>0.44663194444444443</v>
      </c>
      <c r="D11" s="12">
        <f t="shared" si="1"/>
        <v>6.8287037037034759E-4</v>
      </c>
      <c r="E11" s="68"/>
      <c r="F11" s="66"/>
      <c r="G11" s="88">
        <f t="shared" si="0"/>
        <v>1.4467592592593004E-3</v>
      </c>
      <c r="I11" s="8">
        <v>9</v>
      </c>
      <c r="J11" s="9">
        <v>0.59</v>
      </c>
      <c r="K11" s="158" t="s">
        <v>11</v>
      </c>
      <c r="L11" s="162">
        <v>7</v>
      </c>
      <c r="M11" s="22">
        <v>32</v>
      </c>
      <c r="N11" s="9">
        <v>2.36</v>
      </c>
      <c r="O11" s="165"/>
      <c r="P11" s="163"/>
      <c r="R11" s="63">
        <v>20</v>
      </c>
      <c r="S11" s="178" t="s">
        <v>5</v>
      </c>
      <c r="T11" s="180"/>
    </row>
    <row r="12" spans="1:20" ht="15.95" customHeight="1" thickBot="1">
      <c r="A12" s="8">
        <v>10</v>
      </c>
      <c r="B12" s="12">
        <v>0.44739583333333338</v>
      </c>
      <c r="C12" s="12">
        <v>0.44776620370370374</v>
      </c>
      <c r="D12" s="12">
        <f t="shared" si="1"/>
        <v>3.7037037037035425E-4</v>
      </c>
      <c r="E12" s="68"/>
      <c r="F12" s="66"/>
      <c r="G12" s="88">
        <f t="shared" si="0"/>
        <v>5.3819444444443976E-3</v>
      </c>
      <c r="I12" s="8">
        <v>10</v>
      </c>
      <c r="J12" s="9">
        <v>0.32</v>
      </c>
      <c r="K12" s="165"/>
      <c r="L12" s="164"/>
      <c r="M12" s="22">
        <v>33</v>
      </c>
      <c r="N12" s="9">
        <v>5.5</v>
      </c>
      <c r="O12" s="159"/>
      <c r="P12" s="164"/>
      <c r="R12" s="63">
        <v>46</v>
      </c>
      <c r="S12" s="178" t="s">
        <v>19</v>
      </c>
      <c r="T12" s="180"/>
    </row>
    <row r="13" spans="1:20" ht="15.95" customHeight="1" thickBot="1">
      <c r="A13" s="8">
        <v>11</v>
      </c>
      <c r="B13" s="12">
        <v>0.45277777777777778</v>
      </c>
      <c r="C13" s="12">
        <v>0.45344907407407403</v>
      </c>
      <c r="D13" s="12">
        <f t="shared" si="1"/>
        <v>6.712962962962532E-4</v>
      </c>
      <c r="E13" s="68"/>
      <c r="F13" s="66"/>
      <c r="G13" s="88">
        <f t="shared" si="0"/>
        <v>2.326388888888864E-3</v>
      </c>
      <c r="I13" s="8">
        <v>11</v>
      </c>
      <c r="J13" s="9">
        <v>0.57999999999999996</v>
      </c>
      <c r="K13" s="47" t="s">
        <v>12</v>
      </c>
      <c r="L13" s="48">
        <v>8</v>
      </c>
      <c r="M13" s="22">
        <v>34</v>
      </c>
      <c r="N13" s="9">
        <v>2.35</v>
      </c>
      <c r="O13" s="158" t="s">
        <v>11</v>
      </c>
      <c r="P13" s="162">
        <v>21</v>
      </c>
      <c r="R13" s="63">
        <v>29.6666667</v>
      </c>
      <c r="S13" s="178" t="s">
        <v>20</v>
      </c>
      <c r="T13" s="191"/>
    </row>
    <row r="14" spans="1:20" ht="15.95" customHeight="1" thickBot="1">
      <c r="A14" s="8">
        <v>12</v>
      </c>
      <c r="B14" s="12">
        <v>0.45510416666666664</v>
      </c>
      <c r="C14" s="12">
        <v>0.45576388888888886</v>
      </c>
      <c r="D14" s="12">
        <f t="shared" si="1"/>
        <v>6.5972222222221433E-4</v>
      </c>
      <c r="E14" s="68"/>
      <c r="F14" s="66"/>
      <c r="G14" s="88">
        <f t="shared" si="0"/>
        <v>2.3495370370370527E-3</v>
      </c>
      <c r="I14" s="8">
        <v>12</v>
      </c>
      <c r="J14" s="9">
        <v>0.56999999999999995</v>
      </c>
      <c r="K14" s="158" t="s">
        <v>11</v>
      </c>
      <c r="L14" s="162">
        <v>9</v>
      </c>
      <c r="M14" s="22">
        <v>35</v>
      </c>
      <c r="N14" s="9">
        <v>0.14000000000000001</v>
      </c>
      <c r="O14" s="159"/>
      <c r="P14" s="164"/>
      <c r="R14" s="63">
        <v>0.83250999999999997</v>
      </c>
      <c r="S14" s="178" t="s">
        <v>21</v>
      </c>
      <c r="T14" s="191"/>
    </row>
    <row r="15" spans="1:20" ht="15.95" customHeight="1" thickBot="1">
      <c r="A15" s="8">
        <v>13</v>
      </c>
      <c r="B15" s="12">
        <v>0.4574537037037037</v>
      </c>
      <c r="C15" s="12">
        <v>0.45751157407407406</v>
      </c>
      <c r="D15" s="12">
        <f t="shared" si="1"/>
        <v>5.7870370370360913E-5</v>
      </c>
      <c r="E15" s="68"/>
      <c r="F15" s="66"/>
      <c r="G15" s="88"/>
      <c r="I15" s="8">
        <v>13</v>
      </c>
      <c r="J15" s="9">
        <v>0.05</v>
      </c>
      <c r="K15" s="159"/>
      <c r="L15" s="164"/>
      <c r="M15" s="22">
        <v>36</v>
      </c>
      <c r="N15" s="9">
        <v>1.4</v>
      </c>
      <c r="O15" s="158" t="s">
        <v>12</v>
      </c>
      <c r="P15" s="162">
        <v>22</v>
      </c>
      <c r="R15" s="63" t="s">
        <v>24</v>
      </c>
      <c r="S15" s="178" t="s">
        <v>26</v>
      </c>
      <c r="T15" s="180"/>
    </row>
    <row r="16" spans="1:20" ht="15.95" customHeight="1" thickBot="1">
      <c r="A16" s="8">
        <v>14</v>
      </c>
      <c r="B16" s="12">
        <v>0.56944444444444442</v>
      </c>
      <c r="C16" s="12">
        <v>0.56996527777777783</v>
      </c>
      <c r="D16" s="12">
        <f t="shared" si="1"/>
        <v>5.2083333333341475E-4</v>
      </c>
      <c r="E16" s="68"/>
      <c r="F16" s="66"/>
      <c r="G16" s="88">
        <f t="shared" si="0"/>
        <v>1.6203703703704386E-3</v>
      </c>
      <c r="I16" s="8">
        <v>14</v>
      </c>
      <c r="J16" s="9">
        <v>0.45</v>
      </c>
      <c r="K16" s="158" t="s">
        <v>12</v>
      </c>
      <c r="L16" s="162">
        <v>10</v>
      </c>
      <c r="M16" s="22">
        <v>37</v>
      </c>
      <c r="N16" s="9">
        <v>2.02</v>
      </c>
      <c r="O16" s="159"/>
      <c r="P16" s="164"/>
      <c r="R16" s="63" t="s">
        <v>25</v>
      </c>
      <c r="S16" s="178" t="s">
        <v>27</v>
      </c>
      <c r="T16" s="180"/>
    </row>
    <row r="17" spans="1:20" ht="15.95" customHeight="1" thickBot="1">
      <c r="A17" s="8">
        <v>15</v>
      </c>
      <c r="B17" s="12">
        <v>0.57106481481481486</v>
      </c>
      <c r="C17" s="12">
        <v>0.57175925925925919</v>
      </c>
      <c r="D17" s="12">
        <f t="shared" si="1"/>
        <v>6.9444444444433095E-4</v>
      </c>
      <c r="E17" s="68"/>
      <c r="F17" s="66"/>
      <c r="G17" s="88">
        <f t="shared" si="0"/>
        <v>1.0416666666666075E-3</v>
      </c>
      <c r="I17" s="8">
        <v>15</v>
      </c>
      <c r="J17" s="9">
        <v>1</v>
      </c>
      <c r="K17" s="165"/>
      <c r="L17" s="163"/>
      <c r="M17" s="22">
        <v>38</v>
      </c>
      <c r="N17" s="9">
        <v>1.5</v>
      </c>
      <c r="O17" s="22" t="s">
        <v>11</v>
      </c>
      <c r="P17" s="9">
        <v>23</v>
      </c>
      <c r="R17" s="63">
        <v>0.79</v>
      </c>
      <c r="S17" s="178" t="s">
        <v>31</v>
      </c>
      <c r="T17" s="180"/>
    </row>
    <row r="18" spans="1:20" ht="15.95" customHeight="1" thickBot="1">
      <c r="A18" s="8">
        <v>16</v>
      </c>
      <c r="B18" s="12">
        <v>0.57210648148148147</v>
      </c>
      <c r="C18" s="12">
        <v>0.57395833333333335</v>
      </c>
      <c r="D18" s="12">
        <f t="shared" si="1"/>
        <v>1.8518518518518823E-3</v>
      </c>
      <c r="E18" s="70">
        <v>0.57141203703703702</v>
      </c>
      <c r="F18" s="73"/>
      <c r="G18" s="88">
        <f t="shared" si="0"/>
        <v>4.6296296296299833E-4</v>
      </c>
      <c r="I18" s="8">
        <v>16</v>
      </c>
      <c r="J18" s="9">
        <v>2.4</v>
      </c>
      <c r="K18" s="165"/>
      <c r="L18" s="163"/>
      <c r="M18" s="22">
        <v>39</v>
      </c>
      <c r="N18" s="9">
        <v>4.58</v>
      </c>
      <c r="O18" s="22" t="s">
        <v>12</v>
      </c>
      <c r="P18" s="9">
        <v>24</v>
      </c>
      <c r="R18" s="67" t="s">
        <v>46</v>
      </c>
      <c r="S18" s="187" t="s">
        <v>32</v>
      </c>
      <c r="T18" s="188"/>
    </row>
    <row r="19" spans="1:20" ht="15.95" customHeight="1" thickBot="1">
      <c r="A19" s="8">
        <v>17</v>
      </c>
      <c r="B19" s="12">
        <v>0.57256944444444446</v>
      </c>
      <c r="C19" s="12">
        <v>0.57581018518518523</v>
      </c>
      <c r="D19" s="12">
        <f t="shared" si="1"/>
        <v>3.2407407407407662E-3</v>
      </c>
      <c r="E19" s="71"/>
      <c r="F19" s="73">
        <f>B19-E18</f>
        <v>1.1574074074074403E-3</v>
      </c>
      <c r="G19" s="88"/>
      <c r="I19" s="8">
        <v>17</v>
      </c>
      <c r="J19" s="9">
        <v>4.4000000000000004</v>
      </c>
      <c r="K19" s="159"/>
      <c r="L19" s="164"/>
      <c r="M19" s="22">
        <v>40</v>
      </c>
      <c r="N19" s="9">
        <v>0.49</v>
      </c>
      <c r="O19" s="22" t="s">
        <v>11</v>
      </c>
      <c r="P19" s="9">
        <v>25</v>
      </c>
    </row>
    <row r="20" spans="1:20" ht="15.95" customHeight="1" thickBot="1">
      <c r="A20" s="8">
        <v>18</v>
      </c>
      <c r="B20" s="12">
        <v>0.79195601851851849</v>
      </c>
      <c r="C20" s="12">
        <v>0.79328703703703696</v>
      </c>
      <c r="D20" s="12">
        <f t="shared" si="1"/>
        <v>1.3310185185184675E-3</v>
      </c>
      <c r="E20" s="68"/>
      <c r="F20" s="73"/>
      <c r="G20" s="88">
        <f t="shared" si="0"/>
        <v>4.9189814814815103E-3</v>
      </c>
      <c r="I20" s="8">
        <v>18</v>
      </c>
      <c r="J20" s="9">
        <v>1.55</v>
      </c>
      <c r="K20" s="158" t="s">
        <v>11</v>
      </c>
      <c r="L20" s="162">
        <v>11</v>
      </c>
      <c r="M20" s="22">
        <v>41</v>
      </c>
      <c r="N20" s="9">
        <v>3.09</v>
      </c>
      <c r="O20" s="22" t="s">
        <v>12</v>
      </c>
      <c r="P20" s="9">
        <v>26</v>
      </c>
    </row>
    <row r="21" spans="1:20" ht="15.95" customHeight="1" thickBot="1">
      <c r="A21" s="8">
        <v>19</v>
      </c>
      <c r="B21" s="12">
        <v>0.796875</v>
      </c>
      <c r="C21" s="12">
        <v>0.79719907407407409</v>
      </c>
      <c r="D21" s="12">
        <f t="shared" si="1"/>
        <v>3.2407407407408773E-4</v>
      </c>
      <c r="E21" s="68"/>
      <c r="F21" s="66"/>
      <c r="G21" s="88">
        <f t="shared" si="0"/>
        <v>3.8194444444443754E-3</v>
      </c>
      <c r="I21" s="8">
        <v>19</v>
      </c>
      <c r="J21" s="9">
        <v>0.28000000000000003</v>
      </c>
      <c r="K21" s="159"/>
      <c r="L21" s="164"/>
      <c r="M21" s="22">
        <v>42</v>
      </c>
      <c r="N21" s="9">
        <v>2.37</v>
      </c>
      <c r="O21" s="22" t="s">
        <v>11</v>
      </c>
      <c r="P21" s="9">
        <v>27</v>
      </c>
    </row>
    <row r="22" spans="1:20" ht="15.95" customHeight="1" thickBot="1">
      <c r="A22" s="8">
        <v>20</v>
      </c>
      <c r="B22" s="12">
        <v>0.80069444444444438</v>
      </c>
      <c r="C22" s="12">
        <v>0.80136574074074074</v>
      </c>
      <c r="D22" s="12">
        <f t="shared" si="1"/>
        <v>6.7129629629636423E-4</v>
      </c>
      <c r="E22" s="68"/>
      <c r="F22" s="66"/>
      <c r="G22" s="88">
        <f t="shared" si="0"/>
        <v>7.4074074074081953E-4</v>
      </c>
      <c r="I22" s="8">
        <v>20</v>
      </c>
      <c r="J22" s="9">
        <v>0.57999999999999996</v>
      </c>
      <c r="K22" s="158" t="s">
        <v>12</v>
      </c>
      <c r="L22" s="162">
        <v>12</v>
      </c>
      <c r="M22" s="22">
        <v>43</v>
      </c>
      <c r="N22" s="9">
        <v>2.4</v>
      </c>
      <c r="O22" s="22" t="s">
        <v>12</v>
      </c>
      <c r="P22" s="9">
        <v>28</v>
      </c>
    </row>
    <row r="23" spans="1:20" ht="15.95" customHeight="1" thickBot="1">
      <c r="A23" s="8">
        <v>21</v>
      </c>
      <c r="B23" s="12">
        <v>0.80143518518518519</v>
      </c>
      <c r="C23" s="12">
        <v>0.80532407407407414</v>
      </c>
      <c r="D23" s="12">
        <f t="shared" si="1"/>
        <v>3.8888888888889417E-3</v>
      </c>
      <c r="E23" s="71"/>
      <c r="F23" s="73"/>
      <c r="G23" s="88">
        <f t="shared" si="0"/>
        <v>4.4675925925925508E-3</v>
      </c>
      <c r="I23" s="8">
        <v>21</v>
      </c>
      <c r="J23" s="9">
        <v>5.36</v>
      </c>
      <c r="K23" s="159"/>
      <c r="L23" s="164"/>
      <c r="M23" s="22">
        <v>44</v>
      </c>
      <c r="N23" s="9">
        <v>0.32</v>
      </c>
      <c r="O23" s="22" t="s">
        <v>11</v>
      </c>
      <c r="P23" s="9">
        <v>29</v>
      </c>
    </row>
    <row r="24" spans="1:20" ht="15.95" customHeight="1" thickBot="1">
      <c r="A24" s="8">
        <v>22</v>
      </c>
      <c r="B24" s="12">
        <v>0.80590277777777775</v>
      </c>
      <c r="C24" s="12">
        <v>0.80618055555555557</v>
      </c>
      <c r="D24" s="12">
        <f t="shared" si="1"/>
        <v>2.777777777778212E-4</v>
      </c>
      <c r="E24" s="68"/>
      <c r="F24" s="73"/>
      <c r="G24" s="88">
        <f t="shared" si="0"/>
        <v>4.7800925925925997E-3</v>
      </c>
      <c r="I24" s="8">
        <v>22</v>
      </c>
      <c r="J24" s="9">
        <v>0.24</v>
      </c>
      <c r="K24" s="22" t="s">
        <v>11</v>
      </c>
      <c r="L24" s="9">
        <v>13</v>
      </c>
      <c r="M24" s="22">
        <v>45</v>
      </c>
      <c r="N24" s="9">
        <v>1</v>
      </c>
      <c r="O24" s="22" t="s">
        <v>12</v>
      </c>
      <c r="P24" s="9">
        <v>30</v>
      </c>
    </row>
    <row r="25" spans="1:20" ht="15.95" customHeight="1" thickBot="1">
      <c r="A25" s="8">
        <v>23</v>
      </c>
      <c r="B25" s="12">
        <v>0.81068287037037035</v>
      </c>
      <c r="C25" s="12">
        <v>0.81248842592592585</v>
      </c>
      <c r="D25" s="12">
        <f t="shared" si="1"/>
        <v>1.8055555555555047E-3</v>
      </c>
      <c r="E25" s="68"/>
      <c r="F25" s="66"/>
      <c r="G25" s="88">
        <f t="shared" si="0"/>
        <v>2.3379629629629584E-3</v>
      </c>
      <c r="I25" s="10">
        <v>23</v>
      </c>
      <c r="J25" s="11">
        <v>2.36</v>
      </c>
      <c r="K25" s="23" t="s">
        <v>12</v>
      </c>
      <c r="L25" s="11">
        <v>14</v>
      </c>
      <c r="M25" s="22">
        <v>46</v>
      </c>
      <c r="N25" s="11">
        <v>0.28999999999999998</v>
      </c>
      <c r="O25" s="23" t="s">
        <v>11</v>
      </c>
      <c r="P25" s="11">
        <v>31</v>
      </c>
    </row>
    <row r="26" spans="1:20" ht="15.75" thickBot="1">
      <c r="A26" s="8">
        <v>24</v>
      </c>
      <c r="B26" s="12">
        <v>0.8130208333333333</v>
      </c>
      <c r="C26" s="12">
        <v>0.81342592592592589</v>
      </c>
      <c r="D26" s="12">
        <f t="shared" si="1"/>
        <v>4.050925925925819E-4</v>
      </c>
      <c r="E26" s="68"/>
      <c r="F26" s="66"/>
      <c r="G26" s="88">
        <f t="shared" si="0"/>
        <v>9.2592592592588563E-4</v>
      </c>
    </row>
    <row r="27" spans="1:20" ht="15.75" thickBot="1">
      <c r="A27" s="8">
        <v>25</v>
      </c>
      <c r="B27" s="12">
        <v>0.81394675925925919</v>
      </c>
      <c r="C27" s="12">
        <v>0.81458333333333333</v>
      </c>
      <c r="D27" s="12">
        <f t="shared" si="1"/>
        <v>6.3657407407413658E-4</v>
      </c>
      <c r="E27" s="68"/>
      <c r="F27" s="66"/>
      <c r="G27" s="88">
        <f t="shared" si="0"/>
        <v>7.0370370370371749E-3</v>
      </c>
      <c r="I27" s="7" t="s">
        <v>94</v>
      </c>
      <c r="J27" s="7"/>
      <c r="K27" s="7"/>
      <c r="L27" s="7"/>
    </row>
    <row r="28" spans="1:20" ht="15.75" thickBot="1">
      <c r="A28" s="8">
        <v>26</v>
      </c>
      <c r="B28" s="12">
        <v>0.82098379629629636</v>
      </c>
      <c r="C28" s="12">
        <v>0.82230324074074079</v>
      </c>
      <c r="D28" s="12">
        <f t="shared" si="1"/>
        <v>1.3194444444444287E-3</v>
      </c>
      <c r="E28" s="68"/>
      <c r="F28" s="66"/>
      <c r="G28" s="88">
        <f t="shared" si="0"/>
        <v>2.7777777777777679E-3</v>
      </c>
      <c r="I28" s="91" t="s">
        <v>5</v>
      </c>
      <c r="J28" s="7" t="s">
        <v>6</v>
      </c>
      <c r="K28" s="7" t="s">
        <v>93</v>
      </c>
      <c r="L28" s="7" t="s">
        <v>92</v>
      </c>
      <c r="R28" s="181" t="s">
        <v>128</v>
      </c>
      <c r="S28" s="182"/>
      <c r="T28" s="183"/>
    </row>
    <row r="29" spans="1:20" ht="15.75" thickBot="1">
      <c r="A29" s="8">
        <v>27</v>
      </c>
      <c r="B29" s="12">
        <v>0.82376157407407413</v>
      </c>
      <c r="C29" s="12">
        <v>0.82438657407407412</v>
      </c>
      <c r="D29" s="12">
        <f t="shared" si="1"/>
        <v>6.2499999999998668E-4</v>
      </c>
      <c r="E29" s="68"/>
      <c r="F29" s="66"/>
      <c r="G29" s="88">
        <f t="shared" si="0"/>
        <v>7.5231481481474738E-4</v>
      </c>
      <c r="I29" s="7">
        <v>1</v>
      </c>
      <c r="J29" s="103">
        <v>3.4</v>
      </c>
      <c r="K29" s="80"/>
      <c r="L29" s="7"/>
      <c r="R29" s="184"/>
      <c r="S29" s="185"/>
      <c r="T29" s="186"/>
    </row>
    <row r="30" spans="1:20" ht="15.75" thickBot="1">
      <c r="A30" s="8">
        <v>28</v>
      </c>
      <c r="B30" s="12">
        <v>0.82451388888888888</v>
      </c>
      <c r="C30" s="12">
        <v>0.82519675925925917</v>
      </c>
      <c r="D30" s="12">
        <f t="shared" si="1"/>
        <v>6.8287037037029208E-4</v>
      </c>
      <c r="E30" s="68"/>
      <c r="F30" s="66"/>
      <c r="G30" s="88">
        <f t="shared" si="0"/>
        <v>7.1759259259263075E-4</v>
      </c>
      <c r="I30" s="7">
        <v>2</v>
      </c>
      <c r="J30" s="103">
        <v>1.4</v>
      </c>
      <c r="K30" s="80" t="s">
        <v>11</v>
      </c>
      <c r="L30" s="7">
        <v>1</v>
      </c>
      <c r="R30" s="64">
        <v>3.81</v>
      </c>
      <c r="S30" s="189" t="s">
        <v>13</v>
      </c>
      <c r="T30" s="190"/>
    </row>
    <row r="31" spans="1:20" ht="15.75" thickBot="1">
      <c r="A31" s="8">
        <v>29</v>
      </c>
      <c r="B31" s="12">
        <v>0.82523148148148151</v>
      </c>
      <c r="C31" s="12">
        <v>0.82575231481481481</v>
      </c>
      <c r="D31" s="12">
        <f t="shared" si="1"/>
        <v>5.2083333333330373E-4</v>
      </c>
      <c r="E31" s="71">
        <v>0.8247106481481481</v>
      </c>
      <c r="F31" s="73"/>
      <c r="G31" s="88">
        <f t="shared" si="0"/>
        <v>9.8379629629619103E-4</v>
      </c>
      <c r="I31" s="7">
        <v>3</v>
      </c>
      <c r="J31" s="103">
        <v>2.1</v>
      </c>
      <c r="K31" s="80" t="s">
        <v>12</v>
      </c>
      <c r="L31" s="7">
        <v>2</v>
      </c>
      <c r="R31" s="193">
        <v>9</v>
      </c>
      <c r="S31" s="191" t="s">
        <v>28</v>
      </c>
      <c r="T31" s="192"/>
    </row>
    <row r="32" spans="1:20" ht="15.75" thickBot="1">
      <c r="A32" s="8">
        <v>30</v>
      </c>
      <c r="B32" s="12">
        <v>0.8262152777777777</v>
      </c>
      <c r="C32" s="12">
        <v>0.82715277777777774</v>
      </c>
      <c r="D32" s="12">
        <f t="shared" si="1"/>
        <v>9.3750000000003553E-4</v>
      </c>
      <c r="E32" s="68"/>
      <c r="F32" s="73">
        <f>B32-E31</f>
        <v>1.5046296296296058E-3</v>
      </c>
      <c r="G32" s="88">
        <f t="shared" si="0"/>
        <v>9.8379629629641308E-4</v>
      </c>
      <c r="I32" s="7">
        <v>4</v>
      </c>
      <c r="J32" s="7">
        <v>3.25</v>
      </c>
      <c r="K32" s="80" t="s">
        <v>12</v>
      </c>
      <c r="L32" s="7"/>
      <c r="R32" s="194"/>
      <c r="S32" s="191"/>
      <c r="T32" s="192"/>
    </row>
    <row r="33" spans="1:20" ht="15.75" thickBot="1">
      <c r="A33" s="8">
        <v>31</v>
      </c>
      <c r="B33" s="12">
        <v>0.82719907407407411</v>
      </c>
      <c r="C33" s="12">
        <v>0.8283449074074074</v>
      </c>
      <c r="D33" s="12">
        <f t="shared" si="1"/>
        <v>1.1458333333332904E-3</v>
      </c>
      <c r="E33" s="68"/>
      <c r="F33" s="66"/>
      <c r="G33" s="88">
        <f t="shared" si="0"/>
        <v>1.3541666666665453E-3</v>
      </c>
      <c r="I33" s="7">
        <v>5</v>
      </c>
      <c r="J33" s="7">
        <v>7.38</v>
      </c>
      <c r="K33" s="80" t="s">
        <v>8</v>
      </c>
      <c r="L33" s="7"/>
      <c r="R33" s="63">
        <v>8</v>
      </c>
      <c r="S33" s="178" t="s">
        <v>18</v>
      </c>
      <c r="T33" s="180"/>
    </row>
    <row r="34" spans="1:20" ht="15.75" thickBot="1">
      <c r="A34" s="8">
        <v>32</v>
      </c>
      <c r="B34" s="12">
        <v>0.82855324074074066</v>
      </c>
      <c r="C34" s="12">
        <v>0.83035879629629628</v>
      </c>
      <c r="D34" s="12">
        <f t="shared" si="1"/>
        <v>1.8055555555556158E-3</v>
      </c>
      <c r="E34" s="71">
        <v>0.82818287037037042</v>
      </c>
      <c r="F34" s="73"/>
      <c r="G34" s="88">
        <f t="shared" si="0"/>
        <v>2.0023148148149428E-3</v>
      </c>
      <c r="I34" s="7">
        <v>6</v>
      </c>
      <c r="J34" s="7">
        <v>5.26</v>
      </c>
      <c r="K34" s="80" t="s">
        <v>11</v>
      </c>
      <c r="L34" s="7">
        <v>3</v>
      </c>
      <c r="R34" s="63">
        <v>7</v>
      </c>
      <c r="S34" s="178" t="s">
        <v>5</v>
      </c>
      <c r="T34" s="180"/>
    </row>
    <row r="35" spans="1:20" ht="15.75" thickBot="1">
      <c r="A35" s="8">
        <v>33</v>
      </c>
      <c r="B35" s="12">
        <v>0.8305555555555556</v>
      </c>
      <c r="C35" s="12">
        <v>0.83460648148148142</v>
      </c>
      <c r="D35" s="12">
        <f t="shared" si="1"/>
        <v>4.050925925925819E-3</v>
      </c>
      <c r="E35" s="71">
        <v>0.82936342592592593</v>
      </c>
      <c r="F35" s="73">
        <f t="shared" ref="F35:F40" si="2">B35-E34</f>
        <v>2.372685185185186E-3</v>
      </c>
      <c r="G35" s="88">
        <f t="shared" si="0"/>
        <v>4.1087962962962354E-3</v>
      </c>
      <c r="I35" s="7">
        <v>7</v>
      </c>
      <c r="J35" s="103">
        <v>8.1999999999999993</v>
      </c>
      <c r="K35" s="80" t="s">
        <v>12</v>
      </c>
      <c r="L35" s="7">
        <v>4</v>
      </c>
      <c r="R35" s="63">
        <v>16</v>
      </c>
      <c r="S35" s="178" t="s">
        <v>19</v>
      </c>
      <c r="T35" s="180"/>
    </row>
    <row r="36" spans="1:20" ht="15.75" thickBot="1">
      <c r="A36" s="8">
        <v>34</v>
      </c>
      <c r="B36" s="12">
        <v>0.83466435185185184</v>
      </c>
      <c r="C36" s="12">
        <v>0.8364583333333333</v>
      </c>
      <c r="D36" s="12">
        <f t="shared" si="1"/>
        <v>1.7939814814814659E-3</v>
      </c>
      <c r="E36" s="71">
        <v>0.83280092592592592</v>
      </c>
      <c r="F36" s="73">
        <f t="shared" si="2"/>
        <v>5.3009259259259034E-3</v>
      </c>
      <c r="G36" s="88">
        <f t="shared" si="0"/>
        <v>1.9097222222222987E-3</v>
      </c>
      <c r="I36" s="7">
        <v>8</v>
      </c>
      <c r="J36" s="7">
        <v>8.51</v>
      </c>
      <c r="K36" s="80" t="s">
        <v>12</v>
      </c>
      <c r="L36" s="7"/>
      <c r="R36" s="63">
        <v>9.6666666699999997</v>
      </c>
      <c r="S36" s="178" t="s">
        <v>20</v>
      </c>
      <c r="T36" s="191"/>
    </row>
    <row r="37" spans="1:20" ht="15.75" thickBot="1">
      <c r="A37" s="8">
        <v>35</v>
      </c>
      <c r="B37" s="12">
        <v>0.83657407407407414</v>
      </c>
      <c r="C37" s="12">
        <v>0.83673611111111112</v>
      </c>
      <c r="D37" s="12">
        <f t="shared" si="1"/>
        <v>1.6203703703698835E-4</v>
      </c>
      <c r="E37" s="71">
        <v>0.83506944444444453</v>
      </c>
      <c r="F37" s="73">
        <f t="shared" si="2"/>
        <v>3.7731481481482199E-3</v>
      </c>
      <c r="G37" s="88">
        <f t="shared" si="0"/>
        <v>4.2824074074073737E-3</v>
      </c>
      <c r="I37" s="7">
        <v>9</v>
      </c>
      <c r="J37" s="7">
        <v>7.02</v>
      </c>
      <c r="K37" s="80" t="s">
        <v>11</v>
      </c>
      <c r="L37" s="7">
        <v>5</v>
      </c>
      <c r="R37" s="63">
        <v>-0.83599999999999997</v>
      </c>
      <c r="S37" s="178" t="s">
        <v>21</v>
      </c>
      <c r="T37" s="191"/>
    </row>
    <row r="38" spans="1:20" ht="15.75" thickBot="1">
      <c r="A38" s="8">
        <v>36</v>
      </c>
      <c r="B38" s="12">
        <v>0.84085648148148151</v>
      </c>
      <c r="C38" s="12">
        <v>0.84201388888888884</v>
      </c>
      <c r="D38" s="12">
        <f t="shared" si="1"/>
        <v>1.1574074074073293E-3</v>
      </c>
      <c r="E38" s="71">
        <v>0.83800925925925929</v>
      </c>
      <c r="F38" s="73">
        <f t="shared" si="2"/>
        <v>5.7870370370369795E-3</v>
      </c>
      <c r="G38" s="88">
        <f t="shared" si="0"/>
        <v>3.2986111111110716E-3</v>
      </c>
      <c r="I38" s="7">
        <v>10</v>
      </c>
      <c r="J38" s="7">
        <v>3.04</v>
      </c>
      <c r="K38" s="80" t="s">
        <v>11</v>
      </c>
      <c r="L38" s="7"/>
      <c r="R38" s="63" t="s">
        <v>24</v>
      </c>
      <c r="S38" s="178" t="s">
        <v>26</v>
      </c>
      <c r="T38" s="180"/>
    </row>
    <row r="39" spans="1:20" ht="15.75" thickBot="1">
      <c r="A39" s="8">
        <v>37</v>
      </c>
      <c r="B39" s="12">
        <v>0.84415509259259258</v>
      </c>
      <c r="C39" s="12">
        <v>0.84556712962962965</v>
      </c>
      <c r="D39" s="12">
        <f t="shared" si="1"/>
        <v>1.4120370370370727E-3</v>
      </c>
      <c r="E39" s="71">
        <v>0.84305555555555556</v>
      </c>
      <c r="F39" s="73">
        <f t="shared" si="2"/>
        <v>6.1458333333332948E-3</v>
      </c>
      <c r="G39" s="88">
        <f t="shared" si="0"/>
        <v>3.7847222222222587E-3</v>
      </c>
      <c r="I39" s="7">
        <v>11</v>
      </c>
      <c r="J39" s="7">
        <v>6.44</v>
      </c>
      <c r="K39" s="80" t="s">
        <v>12</v>
      </c>
      <c r="L39" s="7">
        <v>6</v>
      </c>
      <c r="R39" s="63" t="s">
        <v>25</v>
      </c>
      <c r="S39" s="178" t="s">
        <v>27</v>
      </c>
      <c r="T39" s="180"/>
    </row>
    <row r="40" spans="1:20" ht="15.75" thickBot="1">
      <c r="A40" s="8">
        <v>38</v>
      </c>
      <c r="B40" s="12">
        <v>0.84793981481481484</v>
      </c>
      <c r="C40" s="12">
        <v>0.84921296296296289</v>
      </c>
      <c r="D40" s="12">
        <f t="shared" si="1"/>
        <v>1.2731481481480511E-3</v>
      </c>
      <c r="E40" s="68"/>
      <c r="F40" s="73">
        <f t="shared" si="2"/>
        <v>4.8842592592592826E-3</v>
      </c>
      <c r="G40" s="88">
        <f t="shared" si="0"/>
        <v>1.3773148148148451E-3</v>
      </c>
      <c r="I40" s="7">
        <v>12</v>
      </c>
      <c r="J40" s="7">
        <v>5.07</v>
      </c>
      <c r="K40" s="80" t="s">
        <v>11</v>
      </c>
      <c r="L40" s="7">
        <v>7</v>
      </c>
      <c r="R40" s="63">
        <v>0.21</v>
      </c>
      <c r="S40" s="178" t="s">
        <v>31</v>
      </c>
      <c r="T40" s="180"/>
    </row>
    <row r="41" spans="1:20" ht="16.5" thickBot="1">
      <c r="A41" s="8">
        <v>39</v>
      </c>
      <c r="B41" s="12">
        <v>0.84931712962962969</v>
      </c>
      <c r="C41" s="12">
        <v>0.85276620370370371</v>
      </c>
      <c r="D41" s="12">
        <f t="shared" si="1"/>
        <v>3.4490740740740211E-3</v>
      </c>
      <c r="E41" s="71">
        <v>0.84891203703703699</v>
      </c>
      <c r="F41" s="73"/>
      <c r="G41" s="88">
        <f t="shared" si="0"/>
        <v>1.7245370370370106E-3</v>
      </c>
      <c r="I41" s="7">
        <v>13</v>
      </c>
      <c r="J41" s="7">
        <v>3.44</v>
      </c>
      <c r="K41" s="80" t="s">
        <v>11</v>
      </c>
      <c r="L41" s="7"/>
      <c r="R41" s="67" t="s">
        <v>95</v>
      </c>
      <c r="S41" s="187" t="s">
        <v>32</v>
      </c>
      <c r="T41" s="188"/>
    </row>
    <row r="42" spans="1:20" ht="15.75" thickBot="1">
      <c r="A42" s="8">
        <v>40</v>
      </c>
      <c r="B42" s="12">
        <v>0.8510416666666667</v>
      </c>
      <c r="C42" s="12">
        <v>0.85160879629629627</v>
      </c>
      <c r="D42" s="12">
        <f t="shared" si="1"/>
        <v>5.6712962962957025E-4</v>
      </c>
      <c r="E42" s="71">
        <v>0.84982638888888884</v>
      </c>
      <c r="F42" s="73">
        <f>B42-E41</f>
        <v>2.1296296296297035E-3</v>
      </c>
      <c r="G42" s="88">
        <f t="shared" si="0"/>
        <v>2.5462962962962132E-3</v>
      </c>
      <c r="I42" s="7">
        <v>14</v>
      </c>
      <c r="J42" s="7">
        <v>4.18</v>
      </c>
      <c r="K42" s="80" t="s">
        <v>12</v>
      </c>
      <c r="L42" s="7">
        <v>8</v>
      </c>
    </row>
    <row r="43" spans="1:20" ht="15.75" thickBot="1">
      <c r="A43" s="8">
        <v>41</v>
      </c>
      <c r="B43" s="12">
        <v>0.85358796296296291</v>
      </c>
      <c r="C43" s="12">
        <v>0.85577546296296303</v>
      </c>
      <c r="D43" s="12">
        <f t="shared" si="1"/>
        <v>2.1875000000001199E-3</v>
      </c>
      <c r="E43" s="71">
        <v>0.85243055555555547</v>
      </c>
      <c r="F43" s="73">
        <f>B43-E41</f>
        <v>4.6759259259259167E-3</v>
      </c>
      <c r="G43" s="88">
        <f t="shared" si="0"/>
        <v>2.3958333333333748E-3</v>
      </c>
      <c r="I43" s="7">
        <v>15</v>
      </c>
      <c r="J43" s="7">
        <v>2.42</v>
      </c>
      <c r="K43" s="80" t="s">
        <v>11</v>
      </c>
      <c r="L43" s="7">
        <v>9</v>
      </c>
    </row>
    <row r="44" spans="1:20" ht="15.75" thickBot="1">
      <c r="A44" s="8">
        <v>42</v>
      </c>
      <c r="B44" s="12">
        <v>0.85598379629629628</v>
      </c>
      <c r="C44" s="12">
        <v>0.85780092592592594</v>
      </c>
      <c r="D44" s="12">
        <f t="shared" si="1"/>
        <v>1.8171296296296546E-3</v>
      </c>
      <c r="E44" s="71">
        <v>0.85555555555555562</v>
      </c>
      <c r="F44" s="73">
        <f>B44-E43</f>
        <v>3.5532407407408151E-3</v>
      </c>
      <c r="G44" s="88">
        <f t="shared" si="0"/>
        <v>2.1643518518519311E-3</v>
      </c>
      <c r="I44" s="7">
        <v>16</v>
      </c>
      <c r="J44" s="7">
        <v>2.1800000000000002</v>
      </c>
      <c r="K44" s="80" t="s">
        <v>9</v>
      </c>
      <c r="L44" s="7"/>
    </row>
    <row r="45" spans="1:20" ht="15.75" thickBot="1">
      <c r="A45" s="8">
        <v>43</v>
      </c>
      <c r="B45" s="12">
        <v>0.85814814814814822</v>
      </c>
      <c r="C45" s="12">
        <v>0.86</v>
      </c>
      <c r="D45" s="12">
        <f t="shared" si="1"/>
        <v>1.8518518518517713E-3</v>
      </c>
      <c r="E45" s="71">
        <v>0.85717592592592595</v>
      </c>
      <c r="F45" s="73">
        <f>B45-E44</f>
        <v>2.5925925925925908E-3</v>
      </c>
      <c r="G45" s="88">
        <f t="shared" si="0"/>
        <v>2.0138888888887596E-3</v>
      </c>
      <c r="I45" s="7" t="s">
        <v>13</v>
      </c>
      <c r="J45" s="103">
        <f>MEDIAN(J29:J44)</f>
        <v>3.8099999999999996</v>
      </c>
      <c r="K45" s="80"/>
      <c r="L45" s="7"/>
    </row>
    <row r="46" spans="1:20" ht="15.75" thickBot="1">
      <c r="A46" s="8">
        <v>44</v>
      </c>
      <c r="B46" s="12">
        <v>0.86016203703703698</v>
      </c>
      <c r="C46" s="12">
        <v>0.86053240740740744</v>
      </c>
      <c r="D46" s="12">
        <f t="shared" si="1"/>
        <v>3.7037037037046527E-4</v>
      </c>
      <c r="E46" s="71">
        <v>0.85902777777777783</v>
      </c>
      <c r="F46" s="73">
        <f>B46-E45</f>
        <v>2.9861111111110228E-3</v>
      </c>
      <c r="G46" s="88">
        <f t="shared" si="0"/>
        <v>7.407407407407085E-4</v>
      </c>
      <c r="I46" s="7"/>
      <c r="J46" s="7"/>
      <c r="K46" s="80"/>
      <c r="L46" s="7"/>
    </row>
    <row r="47" spans="1:20" ht="15.75" thickBot="1">
      <c r="A47" s="8">
        <v>45</v>
      </c>
      <c r="B47" s="12">
        <v>0.86090277777777768</v>
      </c>
      <c r="C47" s="12">
        <v>0.86159722222222224</v>
      </c>
      <c r="D47" s="12">
        <f t="shared" si="1"/>
        <v>6.94444444444553E-4</v>
      </c>
      <c r="E47" s="71">
        <v>0.86030092592592589</v>
      </c>
      <c r="F47" s="73">
        <f>B47-E46</f>
        <v>1.874999999999849E-3</v>
      </c>
      <c r="G47" s="88">
        <f t="shared" si="0"/>
        <v>9.9537037037045195E-4</v>
      </c>
      <c r="I47" s="7"/>
      <c r="J47" s="7"/>
      <c r="K47" s="80"/>
      <c r="L47" s="7"/>
    </row>
    <row r="48" spans="1:20" ht="15.75" thickBot="1">
      <c r="A48" s="8">
        <v>46</v>
      </c>
      <c r="B48" s="13">
        <v>0.86189814814814814</v>
      </c>
      <c r="C48" s="16">
        <v>0.86223379629629626</v>
      </c>
      <c r="D48" s="12">
        <f t="shared" si="1"/>
        <v>3.356481481481266E-4</v>
      </c>
      <c r="E48" s="72"/>
      <c r="F48" s="73">
        <f>B48-E47</f>
        <v>1.5972222222222499E-3</v>
      </c>
      <c r="G48" s="88"/>
      <c r="I48" s="7"/>
      <c r="J48" s="7"/>
      <c r="K48" s="80"/>
      <c r="L48" s="7"/>
    </row>
    <row r="49" spans="1:12">
      <c r="A49" s="1"/>
      <c r="B49" s="1"/>
      <c r="C49" s="1"/>
      <c r="D49" s="2">
        <f>AVERAGE(D3:D48)</f>
        <v>1.171749194847015E-3</v>
      </c>
      <c r="E49" s="1"/>
      <c r="G49" s="88">
        <f>AVERAGE(G3:G48)</f>
        <v>2.645079672695953E-3</v>
      </c>
      <c r="I49" s="7"/>
      <c r="J49" s="7"/>
      <c r="K49" s="80"/>
      <c r="L49" s="7"/>
    </row>
    <row r="50" spans="1:12">
      <c r="A50" s="1"/>
      <c r="B50" s="1"/>
      <c r="C50" s="1"/>
      <c r="D50" s="1"/>
      <c r="E50" s="1"/>
    </row>
    <row r="51" spans="1:12">
      <c r="A51" s="1"/>
      <c r="B51" s="1"/>
      <c r="C51" s="1"/>
      <c r="D51" s="2">
        <f>MAX(D3:D48)</f>
        <v>4.050925925925819E-3</v>
      </c>
      <c r="E51" s="1"/>
    </row>
    <row r="52" spans="1:12">
      <c r="A52" s="1"/>
      <c r="B52" s="1"/>
      <c r="C52" s="1"/>
      <c r="D52" s="2">
        <f>MIN(D3:D48)</f>
        <v>5.7870370370360913E-5</v>
      </c>
      <c r="E52" s="1"/>
    </row>
    <row r="53" spans="1:12">
      <c r="A53" s="1"/>
      <c r="B53" s="1"/>
      <c r="C53" s="1"/>
      <c r="D53" s="1"/>
      <c r="E53" s="1"/>
    </row>
    <row r="54" spans="1:12">
      <c r="A54" s="1"/>
      <c r="B54" s="1"/>
      <c r="C54" s="1"/>
      <c r="D54" s="1"/>
      <c r="E54" s="1"/>
    </row>
    <row r="55" spans="1:12">
      <c r="A55" s="1"/>
      <c r="B55" s="1"/>
      <c r="C55" s="1"/>
      <c r="D55" s="1"/>
      <c r="E55" s="1"/>
    </row>
    <row r="56" spans="1:12">
      <c r="A56" s="1"/>
      <c r="B56" s="1"/>
      <c r="C56" s="1"/>
      <c r="D56" s="1"/>
      <c r="E56" s="1"/>
    </row>
    <row r="57" spans="1:12">
      <c r="A57" s="1"/>
      <c r="B57" s="1"/>
      <c r="C57" s="1"/>
      <c r="D57" s="1"/>
      <c r="E57" s="1"/>
    </row>
    <row r="58" spans="1:12">
      <c r="A58" s="1"/>
      <c r="B58" s="1"/>
      <c r="C58" s="1"/>
      <c r="D58" s="1"/>
      <c r="E58" s="1"/>
    </row>
    <row r="59" spans="1:12">
      <c r="A59" s="1"/>
      <c r="B59" s="1"/>
      <c r="C59" s="1"/>
      <c r="D59" s="1"/>
      <c r="E59" s="1"/>
    </row>
    <row r="60" spans="1:12">
      <c r="A60" s="1"/>
      <c r="B60" s="1"/>
      <c r="C60" s="1"/>
      <c r="D60" s="1"/>
      <c r="E60" s="1"/>
    </row>
    <row r="61" spans="1:12">
      <c r="A61" s="1"/>
      <c r="B61" s="1"/>
      <c r="C61" s="1"/>
      <c r="D61" s="1"/>
      <c r="E61" s="1"/>
    </row>
    <row r="62" spans="1:12">
      <c r="A62" s="1"/>
      <c r="B62" s="1"/>
      <c r="C62" s="1"/>
      <c r="D62" s="1"/>
      <c r="E62" s="1"/>
    </row>
    <row r="63" spans="1:12">
      <c r="A63" s="1"/>
      <c r="B63" s="1"/>
      <c r="C63" s="1"/>
      <c r="D63" s="1"/>
      <c r="E63" s="1"/>
    </row>
    <row r="64" spans="1:12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</sheetData>
  <mergeCells count="50">
    <mergeCell ref="S39:T39"/>
    <mergeCell ref="S40:T40"/>
    <mergeCell ref="S41:T41"/>
    <mergeCell ref="S34:T34"/>
    <mergeCell ref="S35:T35"/>
    <mergeCell ref="S36:T36"/>
    <mergeCell ref="S37:T37"/>
    <mergeCell ref="S38:T38"/>
    <mergeCell ref="R28:T29"/>
    <mergeCell ref="S30:T30"/>
    <mergeCell ref="R31:R32"/>
    <mergeCell ref="S31:T32"/>
    <mergeCell ref="S33:T33"/>
    <mergeCell ref="A1:E1"/>
    <mergeCell ref="I1:P1"/>
    <mergeCell ref="K2:L2"/>
    <mergeCell ref="O2:P2"/>
    <mergeCell ref="K9:K10"/>
    <mergeCell ref="P4:P5"/>
    <mergeCell ref="K14:K15"/>
    <mergeCell ref="K16:K19"/>
    <mergeCell ref="K20:K21"/>
    <mergeCell ref="K22:K23"/>
    <mergeCell ref="O4:O5"/>
    <mergeCell ref="O9:O12"/>
    <mergeCell ref="O13:O14"/>
    <mergeCell ref="O15:O16"/>
    <mergeCell ref="L9:L10"/>
    <mergeCell ref="K11:K12"/>
    <mergeCell ref="L11:L12"/>
    <mergeCell ref="P13:P14"/>
    <mergeCell ref="P15:P16"/>
    <mergeCell ref="P9:P12"/>
    <mergeCell ref="L22:L23"/>
    <mergeCell ref="L20:L21"/>
    <mergeCell ref="L16:L19"/>
    <mergeCell ref="L14:L15"/>
    <mergeCell ref="R5:T6"/>
    <mergeCell ref="S18:T18"/>
    <mergeCell ref="S7:T7"/>
    <mergeCell ref="S8:T9"/>
    <mergeCell ref="R8:R9"/>
    <mergeCell ref="S10:T10"/>
    <mergeCell ref="S11:T11"/>
    <mergeCell ref="S12:T12"/>
    <mergeCell ref="S13:T13"/>
    <mergeCell ref="S14:T14"/>
    <mergeCell ref="S15:T15"/>
    <mergeCell ref="S16:T16"/>
    <mergeCell ref="S17:T17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U56"/>
  <sheetViews>
    <sheetView rightToLeft="1" topLeftCell="A40" zoomScale="94" zoomScaleNormal="94" workbookViewId="0">
      <selection activeCell="D56" sqref="D56"/>
    </sheetView>
  </sheetViews>
  <sheetFormatPr defaultRowHeight="15"/>
  <cols>
    <col min="6" max="6" width="11.140625" customWidth="1"/>
    <col min="8" max="8" width="11" customWidth="1"/>
    <col min="9" max="9" width="12.5703125" customWidth="1"/>
    <col min="10" max="11" width="11" customWidth="1"/>
    <col min="13" max="13" width="12.5703125" customWidth="1"/>
    <col min="14" max="14" width="6.5703125" customWidth="1"/>
    <col min="16" max="19" width="2.5703125" customWidth="1"/>
    <col min="20" max="20" width="22.5703125" customWidth="1"/>
    <col min="21" max="21" width="15.5703125" customWidth="1"/>
  </cols>
  <sheetData>
    <row r="1" spans="1:21" ht="20.100000000000001" customHeight="1" thickBot="1">
      <c r="A1" s="204" t="s">
        <v>193</v>
      </c>
      <c r="B1" s="204"/>
      <c r="C1" s="204"/>
      <c r="D1" s="204"/>
      <c r="E1" s="205"/>
      <c r="H1" s="206" t="s">
        <v>60</v>
      </c>
      <c r="I1" s="207"/>
      <c r="J1" s="207"/>
      <c r="K1" s="207"/>
      <c r="L1" s="207"/>
      <c r="M1" s="207"/>
      <c r="N1" s="207"/>
      <c r="O1" s="154"/>
    </row>
    <row r="2" spans="1:21" ht="20.100000000000001" customHeight="1" thickBot="1">
      <c r="A2" s="7" t="s">
        <v>0</v>
      </c>
      <c r="B2" s="7" t="s">
        <v>1</v>
      </c>
      <c r="C2" s="7" t="s">
        <v>2</v>
      </c>
      <c r="D2" s="7" t="s">
        <v>4</v>
      </c>
      <c r="E2" s="7" t="s">
        <v>44</v>
      </c>
      <c r="F2" t="s">
        <v>191</v>
      </c>
      <c r="H2" s="66" t="s">
        <v>5</v>
      </c>
      <c r="I2" s="66" t="s">
        <v>6</v>
      </c>
      <c r="J2" s="153" t="s">
        <v>15</v>
      </c>
      <c r="K2" s="154"/>
      <c r="L2" s="66" t="s">
        <v>5</v>
      </c>
      <c r="M2" s="66" t="s">
        <v>6</v>
      </c>
      <c r="N2" s="153" t="s">
        <v>15</v>
      </c>
      <c r="O2" s="154"/>
    </row>
    <row r="3" spans="1:21" ht="20.100000000000001" customHeight="1" thickBot="1">
      <c r="A3" s="7">
        <v>1</v>
      </c>
      <c r="B3" s="12">
        <v>0.56263888888888891</v>
      </c>
      <c r="C3" s="12">
        <v>0.56726851851851856</v>
      </c>
      <c r="D3" s="12">
        <f>C3-B3</f>
        <v>4.6296296296296502E-3</v>
      </c>
      <c r="E3" s="7"/>
      <c r="F3" s="88">
        <f t="shared" ref="F3:F35" si="0">B4-B3</f>
        <v>5.8796296296296235E-3</v>
      </c>
      <c r="H3" s="66">
        <v>1</v>
      </c>
      <c r="I3" s="80">
        <v>6.4</v>
      </c>
      <c r="J3" s="66"/>
      <c r="K3" s="66"/>
      <c r="L3" s="66">
        <v>25</v>
      </c>
      <c r="M3" s="81">
        <v>1.38</v>
      </c>
      <c r="N3" s="66" t="s">
        <v>11</v>
      </c>
      <c r="O3" s="66">
        <v>15</v>
      </c>
    </row>
    <row r="4" spans="1:21" ht="20.100000000000001" customHeight="1" thickBot="1">
      <c r="A4" s="7">
        <v>2</v>
      </c>
      <c r="B4" s="12">
        <v>0.56851851851851853</v>
      </c>
      <c r="C4" s="12">
        <v>0.56873842592592594</v>
      </c>
      <c r="D4" s="12">
        <f>C4-B4</f>
        <v>2.1990740740740478E-4</v>
      </c>
      <c r="E4" s="7"/>
      <c r="F4" s="88">
        <f t="shared" si="0"/>
        <v>2.4074074074074137E-3</v>
      </c>
      <c r="H4" s="66">
        <v>2</v>
      </c>
      <c r="I4" s="80">
        <v>0.19</v>
      </c>
      <c r="J4" s="66" t="s">
        <v>11</v>
      </c>
      <c r="K4" s="66">
        <v>1</v>
      </c>
      <c r="L4" s="66">
        <v>26</v>
      </c>
      <c r="M4" s="81">
        <v>2.0699999999999998</v>
      </c>
      <c r="N4" s="66" t="s">
        <v>12</v>
      </c>
      <c r="O4" s="66">
        <v>16</v>
      </c>
    </row>
    <row r="5" spans="1:21" ht="20.100000000000001" customHeight="1" thickBot="1">
      <c r="A5" s="7">
        <v>3</v>
      </c>
      <c r="B5" s="12">
        <v>0.57092592592592595</v>
      </c>
      <c r="C5" s="12">
        <v>0.57476851851851851</v>
      </c>
      <c r="D5" s="12">
        <f t="shared" ref="D5:D51" si="1">C5-B5</f>
        <v>3.8425925925925641E-3</v>
      </c>
      <c r="E5" s="7"/>
      <c r="F5" s="88">
        <f t="shared" si="0"/>
        <v>4.0740740740741188E-3</v>
      </c>
      <c r="H5" s="66">
        <v>3</v>
      </c>
      <c r="I5" s="80">
        <v>5.32</v>
      </c>
      <c r="J5" s="200" t="s">
        <v>12</v>
      </c>
      <c r="K5" s="200">
        <v>2</v>
      </c>
      <c r="L5" s="66">
        <v>27</v>
      </c>
      <c r="M5" s="81">
        <v>1.1000000000000001</v>
      </c>
      <c r="N5" s="66" t="s">
        <v>11</v>
      </c>
      <c r="O5" s="66">
        <v>17</v>
      </c>
      <c r="T5" s="199" t="s">
        <v>23</v>
      </c>
      <c r="U5" s="154"/>
    </row>
    <row r="6" spans="1:21" ht="20.100000000000001" customHeight="1" thickBot="1">
      <c r="A6" s="7">
        <v>4</v>
      </c>
      <c r="B6" s="12">
        <v>0.57500000000000007</v>
      </c>
      <c r="C6" s="12">
        <v>0.58252314814814821</v>
      </c>
      <c r="D6" s="12">
        <f t="shared" si="1"/>
        <v>7.5231481481481399E-3</v>
      </c>
      <c r="E6" s="12">
        <v>1.3888888888888889E-3</v>
      </c>
      <c r="F6" s="88">
        <f t="shared" si="0"/>
        <v>9.0856481481480511E-3</v>
      </c>
      <c r="H6" s="66">
        <v>4</v>
      </c>
      <c r="I6" s="80">
        <v>10.5</v>
      </c>
      <c r="J6" s="201"/>
      <c r="K6" s="201"/>
      <c r="L6" s="66">
        <v>28</v>
      </c>
      <c r="M6" s="81">
        <v>1.1000000000000001</v>
      </c>
      <c r="N6" s="66" t="s">
        <v>61</v>
      </c>
      <c r="O6" s="66"/>
      <c r="T6" s="66">
        <f>MEDIAN(6.4,0.19,5.32,10.5,0.57,1.3,1,0.3,1,4.07,3.08,0.48,1.18,2.4,5.15,4.05,0.55,2.32,0.52,1.22,1.11,1.25,2.3,3.15,1.38,2.07,1.1,1.1,1.1,9.45,0.5,1.1,1.24,1.15,2.15,5.45,1.49,2.45,5.05,2.35,1.06,6.2,1.4,2.19,2.5,4.12,5.42,6.35)</f>
        <v>1.7799999999999998</v>
      </c>
      <c r="U6" s="66" t="s">
        <v>13</v>
      </c>
    </row>
    <row r="7" spans="1:21" ht="20.100000000000001" customHeight="1" thickBot="1">
      <c r="A7" s="7">
        <v>5</v>
      </c>
      <c r="B7" s="12">
        <v>0.58408564814814812</v>
      </c>
      <c r="C7" s="12">
        <v>0.58474537037037033</v>
      </c>
      <c r="D7" s="12">
        <f t="shared" si="1"/>
        <v>6.5972222222221433E-4</v>
      </c>
      <c r="E7" s="7"/>
      <c r="F7" s="88">
        <f t="shared" si="0"/>
        <v>7.523148148148584E-4</v>
      </c>
      <c r="H7" s="66">
        <v>5</v>
      </c>
      <c r="I7" s="80">
        <v>0.56999999999999995</v>
      </c>
      <c r="J7" s="66" t="s">
        <v>11</v>
      </c>
      <c r="K7" s="66">
        <v>3</v>
      </c>
      <c r="L7" s="66">
        <v>29</v>
      </c>
      <c r="M7" s="81">
        <v>1.1000000000000001</v>
      </c>
      <c r="N7" s="66" t="s">
        <v>61</v>
      </c>
      <c r="O7" s="66"/>
      <c r="T7" s="66">
        <v>28</v>
      </c>
      <c r="U7" s="66" t="s">
        <v>28</v>
      </c>
    </row>
    <row r="8" spans="1:21" ht="20.100000000000001" customHeight="1" thickBot="1">
      <c r="A8" s="7">
        <v>6</v>
      </c>
      <c r="B8" s="12">
        <v>0.58483796296296298</v>
      </c>
      <c r="C8" s="12">
        <v>0.58587962962962969</v>
      </c>
      <c r="D8" s="12">
        <f t="shared" si="1"/>
        <v>1.0416666666667185E-3</v>
      </c>
      <c r="E8" s="12">
        <v>4.6296296296296293E-4</v>
      </c>
      <c r="F8" s="88">
        <f t="shared" si="0"/>
        <v>1.1574074074073293E-3</v>
      </c>
      <c r="H8" s="66">
        <v>6</v>
      </c>
      <c r="I8" s="80">
        <v>1.3</v>
      </c>
      <c r="J8" s="66" t="s">
        <v>12</v>
      </c>
      <c r="K8" s="66">
        <v>4</v>
      </c>
      <c r="L8" s="66">
        <v>30</v>
      </c>
      <c r="M8" s="81">
        <v>9.4499999999999993</v>
      </c>
      <c r="N8" s="66" t="s">
        <v>12</v>
      </c>
      <c r="O8" s="66">
        <v>18</v>
      </c>
      <c r="T8" s="66">
        <v>18</v>
      </c>
      <c r="U8" s="66" t="s">
        <v>5</v>
      </c>
    </row>
    <row r="9" spans="1:21" ht="20.100000000000001" customHeight="1" thickBot="1">
      <c r="A9" s="7">
        <v>7</v>
      </c>
      <c r="B9" s="12">
        <v>0.58599537037037031</v>
      </c>
      <c r="C9" s="12">
        <v>0.58668981481481486</v>
      </c>
      <c r="D9" s="12">
        <f t="shared" si="1"/>
        <v>6.94444444444553E-4</v>
      </c>
      <c r="E9" s="7"/>
      <c r="F9" s="88">
        <f t="shared" si="0"/>
        <v>4.5138888888889284E-3</v>
      </c>
      <c r="H9" s="66">
        <v>7</v>
      </c>
      <c r="I9" s="80">
        <v>1</v>
      </c>
      <c r="J9" s="200" t="s">
        <v>11</v>
      </c>
      <c r="K9" s="200">
        <v>5</v>
      </c>
      <c r="L9" s="66">
        <v>31</v>
      </c>
      <c r="M9" s="81">
        <v>0.5</v>
      </c>
      <c r="N9" s="66" t="s">
        <v>11</v>
      </c>
      <c r="O9" s="66">
        <v>19</v>
      </c>
      <c r="T9" s="66">
        <v>27</v>
      </c>
      <c r="U9" s="66" t="s">
        <v>62</v>
      </c>
    </row>
    <row r="10" spans="1:21" ht="20.100000000000001" customHeight="1" thickBot="1">
      <c r="A10" s="7">
        <v>8</v>
      </c>
      <c r="B10" s="12">
        <v>0.59050925925925923</v>
      </c>
      <c r="C10" s="12">
        <v>0.59085648148148151</v>
      </c>
      <c r="D10" s="12">
        <f t="shared" si="1"/>
        <v>3.472222222222765E-4</v>
      </c>
      <c r="E10" s="12">
        <v>3.4722222222222224E-4</v>
      </c>
      <c r="F10" s="88">
        <f t="shared" si="0"/>
        <v>4.6296296296299833E-4</v>
      </c>
      <c r="H10" s="66">
        <v>8</v>
      </c>
      <c r="I10" s="80">
        <v>0.3</v>
      </c>
      <c r="J10" s="201"/>
      <c r="K10" s="201"/>
      <c r="L10" s="66">
        <v>32</v>
      </c>
      <c r="M10" s="81">
        <v>1.1000000000000001</v>
      </c>
      <c r="N10" s="200" t="s">
        <v>12</v>
      </c>
      <c r="O10" s="200">
        <v>20</v>
      </c>
      <c r="T10" s="66">
        <v>48</v>
      </c>
      <c r="U10" s="66" t="s">
        <v>19</v>
      </c>
    </row>
    <row r="11" spans="1:21" ht="20.100000000000001" customHeight="1" thickBot="1">
      <c r="A11" s="7">
        <v>9</v>
      </c>
      <c r="B11" s="12">
        <v>0.59097222222222223</v>
      </c>
      <c r="C11" s="12">
        <v>0.59166666666666667</v>
      </c>
      <c r="D11" s="12">
        <f t="shared" si="1"/>
        <v>6.9444444444444198E-4</v>
      </c>
      <c r="E11" s="7"/>
      <c r="F11" s="88">
        <f t="shared" si="0"/>
        <v>1.9097222222221877E-3</v>
      </c>
      <c r="H11" s="66">
        <v>9</v>
      </c>
      <c r="I11" s="80">
        <v>1</v>
      </c>
      <c r="J11" s="200" t="s">
        <v>12</v>
      </c>
      <c r="K11" s="200">
        <v>6</v>
      </c>
      <c r="L11" s="66">
        <v>33</v>
      </c>
      <c r="M11" s="81">
        <v>1.24</v>
      </c>
      <c r="N11" s="201"/>
      <c r="O11" s="201"/>
      <c r="T11" s="66">
        <f>89/3</f>
        <v>29.666666666666668</v>
      </c>
      <c r="U11" s="66" t="s">
        <v>29</v>
      </c>
    </row>
    <row r="12" spans="1:21" ht="20.100000000000001" customHeight="1" thickBot="1">
      <c r="A12" s="7">
        <v>10</v>
      </c>
      <c r="B12" s="12">
        <v>0.59288194444444442</v>
      </c>
      <c r="C12" s="12">
        <v>0.59574074074074079</v>
      </c>
      <c r="D12" s="12">
        <f t="shared" si="1"/>
        <v>2.8587962962963731E-3</v>
      </c>
      <c r="E12" s="7"/>
      <c r="F12" s="88">
        <f t="shared" si="0"/>
        <v>4.3634259259259789E-3</v>
      </c>
      <c r="H12" s="66">
        <v>10</v>
      </c>
      <c r="I12" s="80">
        <v>4.07</v>
      </c>
      <c r="J12" s="201"/>
      <c r="K12" s="201"/>
      <c r="L12" s="66">
        <v>34</v>
      </c>
      <c r="M12" s="81">
        <v>1.1499999999999999</v>
      </c>
      <c r="N12" s="66" t="s">
        <v>11</v>
      </c>
      <c r="O12" s="66">
        <v>21</v>
      </c>
      <c r="T12" s="66" t="s">
        <v>24</v>
      </c>
      <c r="U12" s="66" t="s">
        <v>26</v>
      </c>
    </row>
    <row r="13" spans="1:21" ht="20.100000000000001" customHeight="1" thickBot="1">
      <c r="A13" s="7">
        <v>11</v>
      </c>
      <c r="B13" s="12">
        <v>0.5972453703703704</v>
      </c>
      <c r="C13" s="15">
        <v>0.59942129629629626</v>
      </c>
      <c r="D13" s="12">
        <f t="shared" si="1"/>
        <v>2.175925925925859E-3</v>
      </c>
      <c r="E13" s="7"/>
      <c r="F13" s="88">
        <f t="shared" si="0"/>
        <v>2.4074074074074137E-3</v>
      </c>
      <c r="H13" s="66">
        <v>11</v>
      </c>
      <c r="I13" s="80">
        <v>3.08</v>
      </c>
      <c r="J13" s="200" t="s">
        <v>11</v>
      </c>
      <c r="K13" s="200">
        <v>7</v>
      </c>
      <c r="L13" s="66">
        <v>35</v>
      </c>
      <c r="M13" s="81">
        <v>2.15</v>
      </c>
      <c r="N13" s="200" t="s">
        <v>12</v>
      </c>
      <c r="O13" s="200">
        <v>22</v>
      </c>
      <c r="T13" s="66" t="s">
        <v>25</v>
      </c>
      <c r="U13" s="66" t="s">
        <v>27</v>
      </c>
    </row>
    <row r="14" spans="1:21" ht="20.100000000000001" customHeight="1" thickBot="1">
      <c r="A14" s="7">
        <v>12</v>
      </c>
      <c r="B14" s="12">
        <v>0.59965277777777781</v>
      </c>
      <c r="C14" s="12">
        <v>0.60020833333333334</v>
      </c>
      <c r="D14" s="12">
        <f t="shared" si="1"/>
        <v>5.5555555555553138E-4</v>
      </c>
      <c r="E14" s="7"/>
      <c r="F14" s="88">
        <f t="shared" si="0"/>
        <v>1.1574074074073293E-3</v>
      </c>
      <c r="H14" s="66">
        <v>12</v>
      </c>
      <c r="I14" s="80">
        <v>0.48</v>
      </c>
      <c r="J14" s="201"/>
      <c r="K14" s="201"/>
      <c r="L14" s="66">
        <v>36</v>
      </c>
      <c r="M14" s="81">
        <v>5.45</v>
      </c>
      <c r="N14" s="201"/>
      <c r="O14" s="201"/>
      <c r="T14" s="66">
        <v>-1.2795000000000001</v>
      </c>
      <c r="U14" s="66" t="s">
        <v>30</v>
      </c>
    </row>
    <row r="15" spans="1:21" ht="20.100000000000001" customHeight="1" thickBot="1">
      <c r="A15" s="7">
        <v>13</v>
      </c>
      <c r="B15" s="12">
        <v>0.60081018518518514</v>
      </c>
      <c r="C15" s="12">
        <v>0.60171296296296295</v>
      </c>
      <c r="D15" s="12">
        <f t="shared" si="1"/>
        <v>9.0277777777780788E-4</v>
      </c>
      <c r="E15" s="7"/>
      <c r="F15" s="88">
        <f>B17-B15</f>
        <v>1.9675925925926041E-3</v>
      </c>
      <c r="H15" s="66">
        <v>13</v>
      </c>
      <c r="I15" s="80">
        <v>1.18</v>
      </c>
      <c r="J15" s="200" t="s">
        <v>12</v>
      </c>
      <c r="K15" s="200">
        <v>8</v>
      </c>
      <c r="L15" s="66">
        <v>37</v>
      </c>
      <c r="M15" s="81">
        <v>1.49</v>
      </c>
      <c r="N15" s="66" t="s">
        <v>11</v>
      </c>
      <c r="O15" s="66">
        <v>23</v>
      </c>
      <c r="T15" s="66">
        <v>0.59</v>
      </c>
      <c r="U15" s="66" t="s">
        <v>31</v>
      </c>
    </row>
    <row r="16" spans="1:21" ht="20.100000000000001" customHeight="1" thickBot="1">
      <c r="A16" s="7"/>
      <c r="B16" s="12"/>
      <c r="C16" s="12"/>
      <c r="D16" s="12"/>
      <c r="E16" s="7"/>
      <c r="F16" s="88"/>
      <c r="H16" s="66"/>
      <c r="I16" s="80"/>
      <c r="J16" s="202"/>
      <c r="K16" s="202"/>
      <c r="L16" s="66"/>
      <c r="M16" s="81"/>
      <c r="N16" s="65"/>
      <c r="O16" s="65"/>
      <c r="T16" s="66"/>
      <c r="U16" s="66"/>
    </row>
    <row r="17" spans="1:21" ht="20.100000000000001" customHeight="1" thickBot="1">
      <c r="A17" s="7">
        <v>14</v>
      </c>
      <c r="B17" s="12">
        <v>0.60277777777777775</v>
      </c>
      <c r="C17" s="12">
        <v>0.60462962962962963</v>
      </c>
      <c r="D17" s="12">
        <f t="shared" si="1"/>
        <v>1.8518518518518823E-3</v>
      </c>
      <c r="E17" s="7"/>
      <c r="F17" s="88"/>
      <c r="H17" s="66">
        <v>14</v>
      </c>
      <c r="I17" s="80">
        <v>2.4</v>
      </c>
      <c r="J17" s="202"/>
      <c r="K17" s="202"/>
      <c r="L17" s="66">
        <v>38</v>
      </c>
      <c r="M17" s="81">
        <v>2.4500000000000002</v>
      </c>
      <c r="N17" s="200" t="s">
        <v>12</v>
      </c>
      <c r="O17" s="200">
        <v>24</v>
      </c>
      <c r="T17" s="66" t="s">
        <v>63</v>
      </c>
      <c r="U17" s="66" t="s">
        <v>32</v>
      </c>
    </row>
    <row r="18" spans="1:21" ht="20.100000000000001" customHeight="1" thickBot="1">
      <c r="A18" s="7">
        <v>15</v>
      </c>
      <c r="B18" s="12">
        <v>0.79165509259259259</v>
      </c>
      <c r="C18" s="12">
        <v>0.79530092592592594</v>
      </c>
      <c r="D18" s="12">
        <f t="shared" si="1"/>
        <v>3.6458333333333481E-3</v>
      </c>
      <c r="E18" s="7"/>
      <c r="F18" s="88">
        <f t="shared" si="0"/>
        <v>7.1296296296297079E-3</v>
      </c>
      <c r="H18" s="66">
        <v>15</v>
      </c>
      <c r="I18" s="80">
        <v>5.15</v>
      </c>
      <c r="J18" s="201"/>
      <c r="K18" s="201"/>
      <c r="L18" s="66">
        <v>39</v>
      </c>
      <c r="M18" s="81">
        <v>5.05</v>
      </c>
      <c r="N18" s="201"/>
      <c r="O18" s="201"/>
      <c r="U18" s="1"/>
    </row>
    <row r="19" spans="1:21" ht="20.100000000000001" customHeight="1" thickBot="1">
      <c r="A19" s="7">
        <v>16</v>
      </c>
      <c r="B19" s="12">
        <v>0.7987847222222223</v>
      </c>
      <c r="C19" s="12">
        <v>0.80162037037037026</v>
      </c>
      <c r="D19" s="12">
        <f t="shared" si="1"/>
        <v>2.8356481481479623E-3</v>
      </c>
      <c r="E19" s="7"/>
      <c r="F19" s="88">
        <f t="shared" si="0"/>
        <v>3.5300925925925153E-3</v>
      </c>
      <c r="H19" s="66">
        <v>16</v>
      </c>
      <c r="I19" s="80">
        <v>4.05</v>
      </c>
      <c r="J19" s="200" t="s">
        <v>11</v>
      </c>
      <c r="K19" s="200">
        <v>9</v>
      </c>
      <c r="L19" s="66">
        <v>40</v>
      </c>
      <c r="M19" s="81">
        <v>2.35</v>
      </c>
      <c r="N19" s="200" t="s">
        <v>11</v>
      </c>
      <c r="O19" s="200">
        <v>25</v>
      </c>
    </row>
    <row r="20" spans="1:21" ht="20.100000000000001" customHeight="1" thickBot="1">
      <c r="A20" s="7">
        <v>17</v>
      </c>
      <c r="B20" s="12">
        <v>0.80231481481481481</v>
      </c>
      <c r="C20" s="12">
        <v>0.80295138888888884</v>
      </c>
      <c r="D20" s="12">
        <f t="shared" si="1"/>
        <v>6.3657407407402555E-4</v>
      </c>
      <c r="E20" s="7"/>
      <c r="F20" s="88">
        <f t="shared" si="0"/>
        <v>9.2592592592599665E-4</v>
      </c>
      <c r="H20" s="66">
        <v>17</v>
      </c>
      <c r="I20" s="80">
        <v>0.55000000000000004</v>
      </c>
      <c r="J20" s="201"/>
      <c r="K20" s="201"/>
      <c r="L20" s="66">
        <v>41</v>
      </c>
      <c r="M20" s="81">
        <v>1.06</v>
      </c>
      <c r="N20" s="201"/>
      <c r="O20" s="201"/>
    </row>
    <row r="21" spans="1:21" ht="20.100000000000001" customHeight="1" thickBot="1">
      <c r="A21" s="7">
        <v>18</v>
      </c>
      <c r="B21" s="12">
        <v>0.80324074074074081</v>
      </c>
      <c r="C21" s="12">
        <v>0.80500000000000005</v>
      </c>
      <c r="D21" s="12">
        <f t="shared" si="1"/>
        <v>1.7592592592592382E-3</v>
      </c>
      <c r="E21" s="7"/>
      <c r="F21" s="88">
        <f t="shared" si="0"/>
        <v>1.8518518518517713E-3</v>
      </c>
      <c r="H21" s="66">
        <v>18</v>
      </c>
      <c r="I21" s="80">
        <v>2.3199999999999998</v>
      </c>
      <c r="J21" s="66" t="s">
        <v>12</v>
      </c>
      <c r="K21" s="66">
        <v>10</v>
      </c>
      <c r="L21" s="66">
        <v>42</v>
      </c>
      <c r="M21" s="81">
        <v>6.2</v>
      </c>
      <c r="N21" s="66" t="s">
        <v>12</v>
      </c>
      <c r="O21" s="66">
        <v>26</v>
      </c>
    </row>
    <row r="22" spans="1:21" ht="20.100000000000001" customHeight="1" thickBot="1">
      <c r="A22" s="7">
        <v>19</v>
      </c>
      <c r="B22" s="12">
        <v>0.80509259259259258</v>
      </c>
      <c r="C22" s="12">
        <v>0.80569444444444438</v>
      </c>
      <c r="D22" s="12">
        <f t="shared" si="1"/>
        <v>6.018518518517979E-4</v>
      </c>
      <c r="E22" s="7"/>
      <c r="F22" s="88">
        <f t="shared" si="0"/>
        <v>2.3148148148147696E-3</v>
      </c>
      <c r="H22" s="66">
        <v>19</v>
      </c>
      <c r="I22" s="80">
        <v>0.52</v>
      </c>
      <c r="J22" s="66" t="s">
        <v>11</v>
      </c>
      <c r="K22" s="66">
        <v>11</v>
      </c>
      <c r="L22" s="66">
        <v>43</v>
      </c>
      <c r="M22" s="81">
        <v>1.4</v>
      </c>
      <c r="N22" s="66" t="s">
        <v>11</v>
      </c>
      <c r="O22" s="66">
        <v>27</v>
      </c>
    </row>
    <row r="23" spans="1:21" ht="20.100000000000001" customHeight="1" thickBot="1">
      <c r="A23" s="7">
        <v>20</v>
      </c>
      <c r="B23" s="12">
        <v>0.80740740740740735</v>
      </c>
      <c r="C23" s="12">
        <v>0.80835648148148154</v>
      </c>
      <c r="D23" s="12">
        <f t="shared" si="1"/>
        <v>9.4907407407418543E-4</v>
      </c>
      <c r="E23" s="12">
        <v>3.4722222222222224E-4</v>
      </c>
      <c r="F23" s="88">
        <f t="shared" si="0"/>
        <v>1.388888888888995E-3</v>
      </c>
      <c r="H23" s="66">
        <v>20</v>
      </c>
      <c r="I23" s="80">
        <v>1.22</v>
      </c>
      <c r="J23" s="66" t="s">
        <v>12</v>
      </c>
      <c r="K23" s="66">
        <v>12</v>
      </c>
      <c r="L23" s="66">
        <v>44</v>
      </c>
      <c r="M23" s="81">
        <v>2.19</v>
      </c>
      <c r="N23" s="200" t="s">
        <v>12</v>
      </c>
      <c r="O23" s="200">
        <v>28</v>
      </c>
    </row>
    <row r="24" spans="1:21" ht="20.100000000000001" customHeight="1" thickBot="1">
      <c r="A24" s="7">
        <v>21</v>
      </c>
      <c r="B24" s="12">
        <v>0.80879629629629635</v>
      </c>
      <c r="C24" s="12">
        <v>0.80961805555555555</v>
      </c>
      <c r="D24" s="12">
        <f t="shared" si="1"/>
        <v>8.2175925925920268E-4</v>
      </c>
      <c r="E24" s="7"/>
      <c r="F24" s="88">
        <f t="shared" si="0"/>
        <v>8.101851851851638E-4</v>
      </c>
      <c r="H24" s="66">
        <v>21</v>
      </c>
      <c r="I24" s="80">
        <v>1.1100000000000001</v>
      </c>
      <c r="J24" s="66" t="s">
        <v>11</v>
      </c>
      <c r="K24" s="66">
        <v>13</v>
      </c>
      <c r="L24" s="66">
        <v>45</v>
      </c>
      <c r="M24" s="81">
        <v>2.5</v>
      </c>
      <c r="N24" s="202"/>
      <c r="O24" s="202"/>
    </row>
    <row r="25" spans="1:21" ht="20.100000000000001" customHeight="1" thickBot="1">
      <c r="A25" s="7">
        <v>22</v>
      </c>
      <c r="B25" s="12">
        <v>0.80960648148148151</v>
      </c>
      <c r="C25" s="12">
        <v>0.8105902777777777</v>
      </c>
      <c r="D25" s="12">
        <f t="shared" si="1"/>
        <v>9.8379629629619103E-4</v>
      </c>
      <c r="E25" s="12">
        <v>1.1574074074074073E-4</v>
      </c>
      <c r="F25" s="88">
        <f t="shared" si="0"/>
        <v>1.0416666666666075E-3</v>
      </c>
      <c r="H25" s="66">
        <v>22</v>
      </c>
      <c r="I25" s="80">
        <v>1.25</v>
      </c>
      <c r="J25" s="200" t="s">
        <v>12</v>
      </c>
      <c r="K25" s="200">
        <v>14</v>
      </c>
      <c r="L25" s="66">
        <v>46</v>
      </c>
      <c r="M25" s="81">
        <v>4.12</v>
      </c>
      <c r="N25" s="202"/>
      <c r="O25" s="202"/>
    </row>
    <row r="26" spans="1:21" ht="17.100000000000001" customHeight="1" thickBot="1">
      <c r="A26" s="7">
        <v>23</v>
      </c>
      <c r="B26" s="12">
        <v>0.81064814814814812</v>
      </c>
      <c r="C26" s="12">
        <v>0.81238425925925928</v>
      </c>
      <c r="D26" s="12">
        <f t="shared" si="1"/>
        <v>1.7361111111111605E-3</v>
      </c>
      <c r="E26" s="7"/>
      <c r="F26" s="88">
        <f t="shared" si="0"/>
        <v>1.7939814814814659E-3</v>
      </c>
      <c r="H26" s="66">
        <v>23</v>
      </c>
      <c r="I26" s="81">
        <v>2.2999999999999998</v>
      </c>
      <c r="J26" s="202"/>
      <c r="K26" s="202"/>
      <c r="L26" s="66">
        <v>47</v>
      </c>
      <c r="M26" s="81">
        <v>5.42</v>
      </c>
      <c r="N26" s="202"/>
      <c r="O26" s="202"/>
    </row>
    <row r="27" spans="1:21" ht="17.100000000000001" customHeight="1" thickBot="1">
      <c r="A27" s="7">
        <v>24</v>
      </c>
      <c r="B27" s="12">
        <v>0.81244212962962958</v>
      </c>
      <c r="C27" s="12">
        <v>0.81469907407407405</v>
      </c>
      <c r="D27" s="12">
        <f t="shared" si="1"/>
        <v>2.2569444444444642E-3</v>
      </c>
      <c r="E27" s="12">
        <v>3.4722222222222224E-4</v>
      </c>
      <c r="F27" s="88">
        <f t="shared" si="0"/>
        <v>2.280092592592653E-3</v>
      </c>
      <c r="H27" s="66">
        <v>24</v>
      </c>
      <c r="I27" s="81">
        <v>3.15</v>
      </c>
      <c r="J27" s="201"/>
      <c r="K27" s="201"/>
      <c r="L27" s="66">
        <v>48</v>
      </c>
      <c r="M27" s="81">
        <v>6.35</v>
      </c>
      <c r="N27" s="201"/>
      <c r="O27" s="201"/>
    </row>
    <row r="28" spans="1:21" ht="17.100000000000001" customHeight="1">
      <c r="A28" s="7">
        <v>25</v>
      </c>
      <c r="B28" s="12">
        <v>0.81472222222222224</v>
      </c>
      <c r="C28" s="12">
        <v>0.81585648148148149</v>
      </c>
      <c r="D28" s="12">
        <f t="shared" si="1"/>
        <v>1.1342592592592515E-3</v>
      </c>
      <c r="E28" s="12">
        <v>6.9444444444444447E-4</v>
      </c>
      <c r="F28" s="88">
        <f t="shared" si="0"/>
        <v>2.0601851851851372E-3</v>
      </c>
    </row>
    <row r="29" spans="1:21" ht="17.100000000000001" customHeight="1" thickBot="1">
      <c r="A29" s="7">
        <v>26</v>
      </c>
      <c r="B29" s="12">
        <v>0.81678240740740737</v>
      </c>
      <c r="C29" s="12">
        <v>0.81825231481481486</v>
      </c>
      <c r="D29" s="12">
        <f t="shared" si="1"/>
        <v>1.4699074074074892E-3</v>
      </c>
      <c r="E29" s="7"/>
      <c r="F29" s="88">
        <f t="shared" si="0"/>
        <v>1.5046296296297168E-3</v>
      </c>
    </row>
    <row r="30" spans="1:21" ht="17.100000000000001" customHeight="1" thickBot="1">
      <c r="A30" s="7">
        <v>27</v>
      </c>
      <c r="B30" s="12">
        <v>0.81828703703703709</v>
      </c>
      <c r="C30" s="12">
        <v>0.81909722222222225</v>
      </c>
      <c r="D30" s="12">
        <f t="shared" si="1"/>
        <v>8.101851851851638E-4</v>
      </c>
      <c r="E30" s="12">
        <v>1.0416666666666667E-3</v>
      </c>
      <c r="F30" s="88">
        <f t="shared" si="0"/>
        <v>8.680555555554692E-4</v>
      </c>
      <c r="T30" s="199" t="s">
        <v>23</v>
      </c>
      <c r="U30" s="154"/>
    </row>
    <row r="31" spans="1:21" ht="17.100000000000001" customHeight="1" thickBot="1">
      <c r="A31" s="7">
        <v>28</v>
      </c>
      <c r="B31" s="12">
        <v>0.81915509259259256</v>
      </c>
      <c r="C31" s="12">
        <v>0.81996527777777783</v>
      </c>
      <c r="D31" s="12">
        <f t="shared" si="1"/>
        <v>8.1018518518527483E-4</v>
      </c>
      <c r="E31" s="12">
        <v>5.2083333333333333E-4</v>
      </c>
      <c r="F31" s="88">
        <f t="shared" si="0"/>
        <v>1.3310185185185786E-3</v>
      </c>
      <c r="H31" s="203" t="s">
        <v>108</v>
      </c>
      <c r="I31" s="178"/>
      <c r="J31" s="178"/>
      <c r="K31" s="191"/>
      <c r="T31" s="66">
        <v>0.45</v>
      </c>
      <c r="U31" s="66" t="s">
        <v>13</v>
      </c>
    </row>
    <row r="32" spans="1:21" ht="17.100000000000001" customHeight="1" thickBot="1">
      <c r="A32" s="7">
        <v>29</v>
      </c>
      <c r="B32" s="12">
        <v>0.82048611111111114</v>
      </c>
      <c r="C32" s="12">
        <v>0.8212962962962963</v>
      </c>
      <c r="D32" s="12">
        <f t="shared" si="1"/>
        <v>8.101851851851638E-4</v>
      </c>
      <c r="E32" s="7"/>
      <c r="F32" s="88">
        <f t="shared" si="0"/>
        <v>9.8379629629630205E-4</v>
      </c>
      <c r="H32" s="94" t="s">
        <v>5</v>
      </c>
      <c r="I32" s="86" t="s">
        <v>6</v>
      </c>
      <c r="J32" s="86" t="s">
        <v>96</v>
      </c>
      <c r="K32" s="102" t="s">
        <v>97</v>
      </c>
      <c r="T32" s="66">
        <v>11</v>
      </c>
      <c r="U32" s="66" t="s">
        <v>28</v>
      </c>
    </row>
    <row r="33" spans="1:21" ht="17.100000000000001" customHeight="1" thickBot="1">
      <c r="A33" s="7">
        <v>30</v>
      </c>
      <c r="B33" s="12">
        <v>0.82146990740740744</v>
      </c>
      <c r="C33" s="12">
        <v>0.82824074074074072</v>
      </c>
      <c r="D33" s="12">
        <f t="shared" si="1"/>
        <v>6.7708333333332815E-3</v>
      </c>
      <c r="E33" s="12">
        <v>1.7361111111111112E-4</v>
      </c>
      <c r="F33" s="88">
        <f t="shared" si="0"/>
        <v>7.3495370370370017E-3</v>
      </c>
      <c r="H33" s="22">
        <v>1</v>
      </c>
      <c r="I33" s="103">
        <v>2</v>
      </c>
      <c r="J33" s="7"/>
      <c r="K33" s="68"/>
      <c r="T33" s="66">
        <v>10</v>
      </c>
      <c r="U33" s="66" t="s">
        <v>5</v>
      </c>
    </row>
    <row r="34" spans="1:21" ht="17.100000000000001" customHeight="1" thickBot="1">
      <c r="A34" s="7">
        <v>31</v>
      </c>
      <c r="B34" s="12">
        <v>0.82881944444444444</v>
      </c>
      <c r="C34" s="12">
        <v>0.82939814814814816</v>
      </c>
      <c r="D34" s="12">
        <f t="shared" si="1"/>
        <v>5.7870370370372015E-4</v>
      </c>
      <c r="E34" s="7"/>
      <c r="F34" s="88">
        <f t="shared" si="0"/>
        <v>8.101851851851638E-4</v>
      </c>
      <c r="H34" s="22">
        <v>2</v>
      </c>
      <c r="I34" s="103">
        <v>0.4</v>
      </c>
      <c r="J34" s="7" t="s">
        <v>9</v>
      </c>
      <c r="K34" s="68">
        <v>1</v>
      </c>
      <c r="T34" s="66">
        <v>13</v>
      </c>
      <c r="U34" s="66" t="s">
        <v>62</v>
      </c>
    </row>
    <row r="35" spans="1:21" ht="17.100000000000001" customHeight="1" thickBot="1">
      <c r="A35" s="7">
        <v>32</v>
      </c>
      <c r="B35" s="12">
        <v>0.82962962962962961</v>
      </c>
      <c r="C35" s="12">
        <v>0.83043981481481488</v>
      </c>
      <c r="D35" s="12">
        <f t="shared" si="1"/>
        <v>8.1018518518527483E-4</v>
      </c>
      <c r="E35" s="7"/>
      <c r="F35" s="88">
        <f t="shared" si="0"/>
        <v>1.0416666666666075E-3</v>
      </c>
      <c r="H35" s="22">
        <v>3</v>
      </c>
      <c r="I35" s="103">
        <v>0.3</v>
      </c>
      <c r="J35" s="7" t="s">
        <v>11</v>
      </c>
      <c r="K35" s="68"/>
      <c r="T35" s="66">
        <v>23</v>
      </c>
      <c r="U35" s="66" t="s">
        <v>19</v>
      </c>
    </row>
    <row r="36" spans="1:21" ht="17.100000000000001" customHeight="1" thickBot="1">
      <c r="A36" s="7">
        <v>33</v>
      </c>
      <c r="B36" s="12">
        <v>0.83067129629629621</v>
      </c>
      <c r="C36" s="12">
        <v>0.83164351851851848</v>
      </c>
      <c r="D36" s="12">
        <f t="shared" si="1"/>
        <v>9.7222222222226318E-4</v>
      </c>
      <c r="E36" s="12">
        <v>2.8935185185185189E-4</v>
      </c>
      <c r="F36" s="88">
        <f t="shared" ref="F36:F50" si="2">B37-B36</f>
        <v>1.0185185185185297E-3</v>
      </c>
      <c r="H36" s="22">
        <v>4</v>
      </c>
      <c r="I36" s="103">
        <v>0.3</v>
      </c>
      <c r="J36" s="7" t="s">
        <v>11</v>
      </c>
      <c r="K36" s="68"/>
      <c r="T36" s="66">
        <v>15</v>
      </c>
      <c r="U36" s="66" t="s">
        <v>29</v>
      </c>
    </row>
    <row r="37" spans="1:21" ht="17.100000000000001" customHeight="1" thickBot="1">
      <c r="A37" s="7">
        <v>34</v>
      </c>
      <c r="B37" s="12">
        <v>0.83168981481481474</v>
      </c>
      <c r="C37" s="12">
        <v>0.83255787037037043</v>
      </c>
      <c r="D37" s="12">
        <f t="shared" si="1"/>
        <v>8.6805555555569125E-4</v>
      </c>
      <c r="E37" s="12">
        <v>5.2083333333333333E-4</v>
      </c>
      <c r="F37" s="88">
        <f t="shared" si="2"/>
        <v>9.4907407407418543E-4</v>
      </c>
      <c r="H37" s="22">
        <v>5</v>
      </c>
      <c r="I37" s="103">
        <v>0.1</v>
      </c>
      <c r="J37" s="7" t="s">
        <v>11</v>
      </c>
      <c r="K37" s="68"/>
      <c r="T37" s="66" t="s">
        <v>24</v>
      </c>
      <c r="U37" s="66" t="s">
        <v>26</v>
      </c>
    </row>
    <row r="38" spans="1:21" ht="17.100000000000001" customHeight="1" thickBot="1">
      <c r="A38" s="7">
        <v>35</v>
      </c>
      <c r="B38" s="12">
        <v>0.83263888888888893</v>
      </c>
      <c r="C38" s="12">
        <v>0.83420138888888884</v>
      </c>
      <c r="D38" s="12">
        <f t="shared" si="1"/>
        <v>1.5624999999999112E-3</v>
      </c>
      <c r="E38" s="12">
        <v>1.3888888888888889E-3</v>
      </c>
      <c r="F38" s="88">
        <f t="shared" si="2"/>
        <v>2.0370370370370594E-3</v>
      </c>
      <c r="H38" s="22">
        <v>6</v>
      </c>
      <c r="I38" s="103">
        <v>0.3</v>
      </c>
      <c r="J38" s="7" t="s">
        <v>8</v>
      </c>
      <c r="K38" s="68">
        <v>2</v>
      </c>
      <c r="T38" s="66" t="s">
        <v>25</v>
      </c>
      <c r="U38" s="66" t="s">
        <v>27</v>
      </c>
    </row>
    <row r="39" spans="1:21" ht="17.100000000000001" customHeight="1" thickBot="1">
      <c r="A39" s="7">
        <v>36</v>
      </c>
      <c r="B39" s="12">
        <v>0.83467592592592599</v>
      </c>
      <c r="C39" s="12">
        <v>0.8386689814814815</v>
      </c>
      <c r="D39" s="12">
        <f t="shared" si="1"/>
        <v>3.9930555555555136E-3</v>
      </c>
      <c r="E39" s="15">
        <v>2.0833333333333333E-3</v>
      </c>
      <c r="F39" s="88">
        <f t="shared" si="2"/>
        <v>4.1087962962961244E-3</v>
      </c>
      <c r="H39" s="22">
        <v>7</v>
      </c>
      <c r="I39" s="103">
        <v>1</v>
      </c>
      <c r="J39" s="7" t="s">
        <v>12</v>
      </c>
      <c r="K39" s="68"/>
      <c r="T39" s="66">
        <v>-2.06</v>
      </c>
      <c r="U39" s="66" t="s">
        <v>30</v>
      </c>
    </row>
    <row r="40" spans="1:21" ht="17.100000000000001" customHeight="1" thickBot="1">
      <c r="A40" s="7">
        <v>37</v>
      </c>
      <c r="B40" s="12">
        <v>0.83878472222222211</v>
      </c>
      <c r="C40" s="12">
        <v>0.84004629629629635</v>
      </c>
      <c r="D40" s="12">
        <f t="shared" si="1"/>
        <v>1.2615740740742343E-3</v>
      </c>
      <c r="E40" s="12">
        <v>3.1249999999999997E-3</v>
      </c>
      <c r="F40" s="88">
        <f t="shared" si="2"/>
        <v>4.155092592592613E-3</v>
      </c>
      <c r="H40" s="22">
        <v>8</v>
      </c>
      <c r="I40" s="103">
        <v>1.3</v>
      </c>
      <c r="J40" s="7" t="s">
        <v>12</v>
      </c>
      <c r="K40" s="68"/>
      <c r="T40" s="66" t="s">
        <v>101</v>
      </c>
      <c r="U40" s="66" t="s">
        <v>31</v>
      </c>
    </row>
    <row r="41" spans="1:21" ht="17.100000000000001" customHeight="1" thickBot="1">
      <c r="A41" s="7">
        <v>38</v>
      </c>
      <c r="B41" s="12">
        <v>0.84293981481481473</v>
      </c>
      <c r="C41" s="12">
        <v>0.84484953703703702</v>
      </c>
      <c r="D41" s="12">
        <f t="shared" si="1"/>
        <v>1.9097222222222987E-3</v>
      </c>
      <c r="E41" s="7"/>
      <c r="F41" s="88">
        <f t="shared" si="2"/>
        <v>2.0254629629630205E-3</v>
      </c>
      <c r="H41" s="22">
        <v>9</v>
      </c>
      <c r="I41" s="103">
        <v>0.45</v>
      </c>
      <c r="J41" s="7" t="s">
        <v>11</v>
      </c>
      <c r="K41" s="68">
        <v>3</v>
      </c>
      <c r="T41" s="66" t="s">
        <v>63</v>
      </c>
      <c r="U41" s="66" t="s">
        <v>32</v>
      </c>
    </row>
    <row r="42" spans="1:21" ht="17.100000000000001" customHeight="1">
      <c r="A42" s="7">
        <v>39</v>
      </c>
      <c r="B42" s="12">
        <v>0.84496527777777775</v>
      </c>
      <c r="C42" s="12">
        <v>0.84849537037037026</v>
      </c>
      <c r="D42" s="12">
        <f t="shared" si="1"/>
        <v>3.5300925925925153E-3</v>
      </c>
      <c r="E42" s="15">
        <v>1.3888888888888889E-3</v>
      </c>
      <c r="F42" s="88">
        <f t="shared" si="2"/>
        <v>4.4791666666667007E-3</v>
      </c>
      <c r="H42" s="22">
        <v>10</v>
      </c>
      <c r="I42" s="103">
        <v>0.15</v>
      </c>
      <c r="J42" s="7" t="s">
        <v>98</v>
      </c>
      <c r="K42" s="68"/>
    </row>
    <row r="43" spans="1:21" ht="17.100000000000001" customHeight="1">
      <c r="A43" s="7">
        <v>40</v>
      </c>
      <c r="B43" s="12">
        <v>0.84944444444444445</v>
      </c>
      <c r="C43" s="12">
        <v>0.85123842592592591</v>
      </c>
      <c r="D43" s="12">
        <f t="shared" si="1"/>
        <v>1.7939814814814659E-3</v>
      </c>
      <c r="E43" s="15">
        <v>3.472222222222222E-3</v>
      </c>
      <c r="F43" s="88">
        <f t="shared" si="2"/>
        <v>1.8865740740739989E-3</v>
      </c>
      <c r="H43" s="22">
        <v>11</v>
      </c>
      <c r="I43" s="103">
        <v>0.25</v>
      </c>
      <c r="J43" s="7" t="s">
        <v>12</v>
      </c>
      <c r="K43" s="68">
        <v>4</v>
      </c>
    </row>
    <row r="44" spans="1:21" ht="17.100000000000001" customHeight="1">
      <c r="A44" s="7">
        <v>41</v>
      </c>
      <c r="B44" s="12">
        <v>0.85133101851851845</v>
      </c>
      <c r="C44" s="12">
        <v>0.85209490740740745</v>
      </c>
      <c r="D44" s="12">
        <f t="shared" si="1"/>
        <v>7.638888888890083E-4</v>
      </c>
      <c r="E44" s="15">
        <v>1.3888888888888889E-3</v>
      </c>
      <c r="F44" s="88">
        <f t="shared" si="2"/>
        <v>8.6805555555569125E-4</v>
      </c>
      <c r="H44" s="22">
        <v>12</v>
      </c>
      <c r="I44" s="103">
        <v>0.45</v>
      </c>
      <c r="J44" s="7" t="s">
        <v>12</v>
      </c>
      <c r="K44" s="68"/>
    </row>
    <row r="45" spans="1:21" ht="17.100000000000001" customHeight="1">
      <c r="A45" s="7">
        <v>42</v>
      </c>
      <c r="B45" s="12">
        <v>0.85219907407407414</v>
      </c>
      <c r="C45" s="12">
        <v>0.85659722222222223</v>
      </c>
      <c r="D45" s="12">
        <f t="shared" si="1"/>
        <v>4.3981481481480955E-3</v>
      </c>
      <c r="E45" s="7"/>
      <c r="F45" s="88">
        <f t="shared" si="2"/>
        <v>4.6296296296296502E-3</v>
      </c>
      <c r="H45" s="22">
        <v>13</v>
      </c>
      <c r="I45" s="103">
        <v>2</v>
      </c>
      <c r="J45" s="7" t="s">
        <v>12</v>
      </c>
      <c r="K45" s="68"/>
    </row>
    <row r="46" spans="1:21" ht="17.100000000000001" customHeight="1">
      <c r="A46" s="7">
        <v>43</v>
      </c>
      <c r="B46" s="12">
        <v>0.85682870370370379</v>
      </c>
      <c r="C46" s="12">
        <v>0.85798611111111101</v>
      </c>
      <c r="D46" s="12">
        <f t="shared" si="1"/>
        <v>1.1574074074072183E-3</v>
      </c>
      <c r="E46" s="7"/>
      <c r="F46" s="88">
        <f t="shared" si="2"/>
        <v>1.2731481481480511E-3</v>
      </c>
      <c r="H46" s="22">
        <v>14</v>
      </c>
      <c r="I46" s="103">
        <v>0.03</v>
      </c>
      <c r="J46" s="7" t="s">
        <v>9</v>
      </c>
      <c r="K46" s="68">
        <v>5</v>
      </c>
    </row>
    <row r="47" spans="1:21" ht="17.100000000000001" customHeight="1">
      <c r="A47" s="7">
        <v>44</v>
      </c>
      <c r="B47" s="12">
        <v>0.85810185185185184</v>
      </c>
      <c r="C47" s="12">
        <v>0.85971064814814813</v>
      </c>
      <c r="D47" s="12">
        <f t="shared" si="1"/>
        <v>1.6087962962962887E-3</v>
      </c>
      <c r="E47" s="12">
        <v>6.9444444444444447E-4</v>
      </c>
      <c r="F47" s="88">
        <f t="shared" si="2"/>
        <v>1.8518518518518823E-3</v>
      </c>
      <c r="H47" s="22">
        <v>15</v>
      </c>
      <c r="I47" s="103">
        <v>4.03</v>
      </c>
      <c r="J47" s="7" t="s">
        <v>12</v>
      </c>
      <c r="K47" s="68">
        <v>6</v>
      </c>
    </row>
    <row r="48" spans="1:21" ht="17.100000000000001" customHeight="1">
      <c r="A48" s="7">
        <v>45</v>
      </c>
      <c r="B48" s="12">
        <v>0.85995370370370372</v>
      </c>
      <c r="C48" s="12">
        <v>0.86192129629629621</v>
      </c>
      <c r="D48" s="12">
        <f t="shared" si="1"/>
        <v>1.9675925925924931E-3</v>
      </c>
      <c r="E48" s="12">
        <v>1.3888888888888889E-3</v>
      </c>
      <c r="F48" s="88">
        <f t="shared" si="2"/>
        <v>1.9675925925924931E-3</v>
      </c>
      <c r="H48" s="22">
        <v>16</v>
      </c>
      <c r="I48" s="103">
        <v>0.02</v>
      </c>
      <c r="J48" s="7" t="s">
        <v>9</v>
      </c>
      <c r="K48" s="68">
        <v>7</v>
      </c>
    </row>
    <row r="49" spans="1:11" ht="17.100000000000001" customHeight="1">
      <c r="A49" s="7">
        <v>46</v>
      </c>
      <c r="B49" s="12">
        <v>0.86192129629629621</v>
      </c>
      <c r="C49" s="12">
        <v>0.86483796296296289</v>
      </c>
      <c r="D49" s="12">
        <f t="shared" si="1"/>
        <v>2.9166666666666785E-3</v>
      </c>
      <c r="E49" s="12">
        <v>1.3888888888888889E-3</v>
      </c>
      <c r="F49" s="88">
        <f t="shared" si="2"/>
        <v>3.067129629629739E-3</v>
      </c>
      <c r="H49" s="22">
        <v>17</v>
      </c>
      <c r="I49" s="103">
        <v>0.05</v>
      </c>
      <c r="J49" s="7" t="s">
        <v>12</v>
      </c>
      <c r="K49" s="68">
        <v>8</v>
      </c>
    </row>
    <row r="50" spans="1:11" ht="17.100000000000001" customHeight="1">
      <c r="A50" s="7">
        <v>47</v>
      </c>
      <c r="B50" s="12">
        <v>0.86498842592592595</v>
      </c>
      <c r="C50" s="12">
        <v>0.86894675925925924</v>
      </c>
      <c r="D50" s="12">
        <f t="shared" si="1"/>
        <v>3.958333333333286E-3</v>
      </c>
      <c r="E50" s="12">
        <v>3.8773148148148143E-3</v>
      </c>
      <c r="F50" s="88">
        <f t="shared" si="2"/>
        <v>4.05092592592593E-3</v>
      </c>
      <c r="H50" s="22">
        <v>18</v>
      </c>
      <c r="I50" s="103">
        <v>0.02</v>
      </c>
      <c r="J50" s="7" t="s">
        <v>9</v>
      </c>
      <c r="K50" s="68">
        <v>9</v>
      </c>
    </row>
    <row r="51" spans="1:11" ht="17.100000000000001" customHeight="1">
      <c r="A51" s="7">
        <v>48</v>
      </c>
      <c r="B51" s="12">
        <v>0.86903935185185188</v>
      </c>
      <c r="C51" s="12">
        <v>0.87361111111111101</v>
      </c>
      <c r="D51" s="12">
        <f t="shared" si="1"/>
        <v>4.5717592592591227E-3</v>
      </c>
      <c r="E51" s="12">
        <v>2.488425925925926E-3</v>
      </c>
      <c r="F51" s="88"/>
      <c r="H51" s="22">
        <v>19</v>
      </c>
      <c r="I51" s="103">
        <v>1</v>
      </c>
      <c r="J51" s="7" t="s">
        <v>12</v>
      </c>
      <c r="K51" s="68">
        <v>10</v>
      </c>
    </row>
    <row r="52" spans="1:11">
      <c r="D52" s="88">
        <f>AVERAGE(D3:D51)</f>
        <v>1.9719328703703687E-3</v>
      </c>
      <c r="F52" s="88">
        <f>AVERAGE(F3:F51)</f>
        <v>2.5548510466988721E-3</v>
      </c>
      <c r="H52" s="22">
        <v>20</v>
      </c>
      <c r="I52" s="103">
        <v>2</v>
      </c>
      <c r="J52" s="7" t="s">
        <v>8</v>
      </c>
      <c r="K52" s="68"/>
    </row>
    <row r="53" spans="1:11">
      <c r="F53" s="88"/>
      <c r="H53" s="22">
        <v>21</v>
      </c>
      <c r="I53" s="103">
        <v>2</v>
      </c>
      <c r="J53" s="7" t="s">
        <v>12</v>
      </c>
      <c r="K53" s="68"/>
    </row>
    <row r="54" spans="1:11">
      <c r="H54" s="22">
        <v>22</v>
      </c>
      <c r="I54" s="103">
        <v>5.35</v>
      </c>
      <c r="J54" s="7" t="s">
        <v>8</v>
      </c>
      <c r="K54" s="68"/>
    </row>
    <row r="55" spans="1:11">
      <c r="D55" s="88">
        <f>MIN(D3:D51)</f>
        <v>2.1990740740740478E-4</v>
      </c>
      <c r="H55" s="22">
        <v>23</v>
      </c>
      <c r="I55" s="103">
        <v>3.35</v>
      </c>
      <c r="J55" s="7" t="s">
        <v>9</v>
      </c>
      <c r="K55" s="68">
        <v>11</v>
      </c>
    </row>
    <row r="56" spans="1:11">
      <c r="D56" s="88">
        <f>MAX(D3:D51)</f>
        <v>7.5231481481481399E-3</v>
      </c>
      <c r="H56" s="22" t="s">
        <v>13</v>
      </c>
      <c r="I56" s="103">
        <f>MEDIAN(I33:I55)</f>
        <v>0.45</v>
      </c>
      <c r="J56" s="7"/>
      <c r="K56" s="68"/>
    </row>
  </sheetData>
  <mergeCells count="31">
    <mergeCell ref="H31:K31"/>
    <mergeCell ref="T30:U30"/>
    <mergeCell ref="J15:J18"/>
    <mergeCell ref="J19:J20"/>
    <mergeCell ref="A1:E1"/>
    <mergeCell ref="H1:O1"/>
    <mergeCell ref="J2:K2"/>
    <mergeCell ref="N2:O2"/>
    <mergeCell ref="J5:J6"/>
    <mergeCell ref="K5:K6"/>
    <mergeCell ref="O23:O27"/>
    <mergeCell ref="J25:J27"/>
    <mergeCell ref="N10:N11"/>
    <mergeCell ref="N13:N14"/>
    <mergeCell ref="N17:N18"/>
    <mergeCell ref="N19:N20"/>
    <mergeCell ref="N23:N27"/>
    <mergeCell ref="K25:K27"/>
    <mergeCell ref="J9:J10"/>
    <mergeCell ref="J11:J12"/>
    <mergeCell ref="J13:J14"/>
    <mergeCell ref="K9:K10"/>
    <mergeCell ref="K11:K12"/>
    <mergeCell ref="K13:K14"/>
    <mergeCell ref="K15:K18"/>
    <mergeCell ref="K19:K20"/>
    <mergeCell ref="T5:U5"/>
    <mergeCell ref="O10:O11"/>
    <mergeCell ref="O13:O14"/>
    <mergeCell ref="O17:O18"/>
    <mergeCell ref="O19:O20"/>
  </mergeCells>
  <pageMargins left="0.7" right="0.7" top="0.75" bottom="0.75" header="0.3" footer="0.3"/>
  <legacy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B1:X48"/>
  <sheetViews>
    <sheetView rightToLeft="1" topLeftCell="B1" workbookViewId="0">
      <selection activeCell="F49" sqref="F49"/>
    </sheetView>
  </sheetViews>
  <sheetFormatPr defaultRowHeight="15"/>
  <cols>
    <col min="2" max="7" width="9.5703125" customWidth="1"/>
    <col min="8" max="8" width="10.7109375" customWidth="1"/>
    <col min="9" max="12" width="3.5703125" customWidth="1"/>
    <col min="17" max="17" width="7.5703125" customWidth="1"/>
    <col min="18" max="18" width="12.5703125" customWidth="1"/>
    <col min="21" max="22" width="3.5703125" customWidth="1"/>
    <col min="23" max="24" width="12.5703125" customWidth="1"/>
  </cols>
  <sheetData>
    <row r="1" spans="2:24" ht="3.95" customHeight="1"/>
    <row r="2" spans="2:24" ht="3.95" customHeight="1"/>
    <row r="3" spans="2:24" ht="3.95" customHeight="1"/>
    <row r="4" spans="2:24" ht="3.95" customHeight="1"/>
    <row r="5" spans="2:24" ht="3.95" customHeight="1"/>
    <row r="6" spans="2:24" ht="3.95" customHeight="1"/>
    <row r="7" spans="2:24" ht="3.95" customHeight="1"/>
    <row r="8" spans="2:24" ht="3.95" customHeight="1">
      <c r="B8" s="87"/>
      <c r="C8" s="87"/>
      <c r="D8" s="87"/>
      <c r="E8" s="87"/>
      <c r="F8" s="87"/>
      <c r="G8" s="87"/>
    </row>
    <row r="9" spans="2:24" ht="14.25" customHeight="1">
      <c r="B9" s="210" t="s">
        <v>194</v>
      </c>
      <c r="C9" s="211"/>
      <c r="D9" s="211"/>
      <c r="E9" s="211"/>
      <c r="F9" s="211"/>
      <c r="G9" s="212"/>
      <c r="H9" s="51"/>
    </row>
    <row r="10" spans="2:24" ht="15" customHeight="1" thickBot="1">
      <c r="B10" s="213"/>
      <c r="C10" s="214"/>
      <c r="D10" s="214"/>
      <c r="E10" s="214"/>
      <c r="F10" s="214"/>
      <c r="G10" s="215"/>
      <c r="H10" s="51"/>
      <c r="I10" s="1"/>
    </row>
    <row r="11" spans="2:24" ht="21.75" thickBot="1">
      <c r="B11" s="4" t="s">
        <v>0</v>
      </c>
      <c r="C11" s="1" t="s">
        <v>1</v>
      </c>
      <c r="D11" s="1" t="s">
        <v>2</v>
      </c>
      <c r="E11" s="1" t="s">
        <v>45</v>
      </c>
      <c r="F11" s="1" t="s">
        <v>4</v>
      </c>
      <c r="G11" t="s">
        <v>44</v>
      </c>
      <c r="H11" s="1" t="s">
        <v>190</v>
      </c>
      <c r="M11" s="206" t="s">
        <v>117</v>
      </c>
      <c r="N11" s="207"/>
      <c r="O11" s="207"/>
      <c r="P11" s="207"/>
      <c r="Q11" s="207"/>
      <c r="R11" s="207"/>
      <c r="S11" s="207"/>
      <c r="T11" s="154"/>
    </row>
    <row r="12" spans="2:24" ht="15.75" thickBot="1">
      <c r="B12" s="54">
        <v>1</v>
      </c>
      <c r="C12" s="2">
        <v>0.79074074074074074</v>
      </c>
      <c r="D12" s="57">
        <v>0.79166666666666663</v>
      </c>
      <c r="E12" s="57"/>
      <c r="F12" s="60">
        <f t="shared" ref="F12:F45" si="0">D12-C12</f>
        <v>9.2592592592588563E-4</v>
      </c>
      <c r="G12" s="88" t="e">
        <f t="shared" ref="G12:G45" si="1">C12-E11</f>
        <v>#VALUE!</v>
      </c>
      <c r="H12" s="88">
        <f t="shared" ref="H12:H44" si="2">C13-C12</f>
        <v>3.4374999999999822E-3</v>
      </c>
      <c r="M12" s="66" t="s">
        <v>5</v>
      </c>
      <c r="N12" s="66" t="s">
        <v>6</v>
      </c>
      <c r="O12" s="151" t="s">
        <v>15</v>
      </c>
      <c r="P12" s="152"/>
      <c r="Q12" s="66" t="s">
        <v>5</v>
      </c>
      <c r="R12" s="66" t="s">
        <v>6</v>
      </c>
      <c r="S12" s="151" t="s">
        <v>15</v>
      </c>
      <c r="T12" s="152"/>
    </row>
    <row r="13" spans="2:24" ht="15.75" thickBot="1">
      <c r="B13" s="54">
        <v>2</v>
      </c>
      <c r="C13" s="2">
        <v>0.79417824074074073</v>
      </c>
      <c r="D13" s="58">
        <v>0.79614583333333344</v>
      </c>
      <c r="E13" s="58"/>
      <c r="F13" s="58">
        <f t="shared" si="0"/>
        <v>1.9675925925927151E-3</v>
      </c>
      <c r="G13" s="88"/>
      <c r="H13" s="88">
        <f t="shared" si="2"/>
        <v>2.1643518518518201E-3</v>
      </c>
      <c r="M13" s="66">
        <v>1</v>
      </c>
      <c r="N13" s="89">
        <v>1.2</v>
      </c>
      <c r="O13" s="7"/>
      <c r="P13" s="7"/>
      <c r="Q13" s="90">
        <v>18</v>
      </c>
      <c r="R13" s="92">
        <v>8.18</v>
      </c>
      <c r="S13" s="7" t="s">
        <v>12</v>
      </c>
      <c r="T13" s="7"/>
    </row>
    <row r="14" spans="2:24" ht="15.75" thickBot="1">
      <c r="B14" s="54">
        <v>3</v>
      </c>
      <c r="C14" s="2">
        <v>0.79634259259259255</v>
      </c>
      <c r="D14" s="58">
        <v>0.79672453703703694</v>
      </c>
      <c r="E14" s="54"/>
      <c r="F14" s="60">
        <f t="shared" si="0"/>
        <v>3.8194444444439313E-4</v>
      </c>
      <c r="G14" s="88"/>
      <c r="H14" s="88">
        <f t="shared" si="2"/>
        <v>1.284722222222312E-3</v>
      </c>
      <c r="M14" s="66">
        <v>2</v>
      </c>
      <c r="N14" s="89">
        <v>2.5</v>
      </c>
      <c r="O14" s="7" t="s">
        <v>12</v>
      </c>
      <c r="P14" s="7">
        <v>1</v>
      </c>
      <c r="Q14" s="90">
        <v>19</v>
      </c>
      <c r="R14" s="92">
        <v>4.45</v>
      </c>
      <c r="S14" s="7" t="s">
        <v>90</v>
      </c>
      <c r="T14" s="216">
        <v>10</v>
      </c>
    </row>
    <row r="15" spans="2:24" ht="15.75" thickBot="1">
      <c r="B15" s="55">
        <v>4</v>
      </c>
      <c r="C15" s="50">
        <v>0.79762731481481486</v>
      </c>
      <c r="D15" s="58">
        <v>0.80173611111111109</v>
      </c>
      <c r="E15" s="54"/>
      <c r="F15" s="58">
        <f t="shared" si="0"/>
        <v>4.1087962962962354E-3</v>
      </c>
      <c r="G15" s="88"/>
      <c r="H15" s="88">
        <f t="shared" si="2"/>
        <v>5.9490740740739678E-3</v>
      </c>
      <c r="M15" s="66">
        <v>3</v>
      </c>
      <c r="N15" s="89">
        <v>0.33</v>
      </c>
      <c r="O15" s="91" t="s">
        <v>11</v>
      </c>
      <c r="P15" s="91">
        <v>2</v>
      </c>
      <c r="Q15" s="90">
        <v>20</v>
      </c>
      <c r="R15" s="92">
        <v>2</v>
      </c>
      <c r="S15" s="7" t="s">
        <v>90</v>
      </c>
      <c r="T15" s="217"/>
    </row>
    <row r="16" spans="2:24" ht="19.5" thickBot="1">
      <c r="B16" s="55">
        <v>5</v>
      </c>
      <c r="C16" s="50">
        <v>0.80357638888888883</v>
      </c>
      <c r="D16" s="58">
        <v>0.80427083333333327</v>
      </c>
      <c r="E16" s="54"/>
      <c r="F16" s="60">
        <f t="shared" si="0"/>
        <v>6.9444444444444198E-4</v>
      </c>
      <c r="G16" s="88"/>
      <c r="H16" s="88">
        <f t="shared" si="2"/>
        <v>7.9861111111112493E-4</v>
      </c>
      <c r="M16" s="66">
        <v>4</v>
      </c>
      <c r="N16" s="89">
        <v>5.55</v>
      </c>
      <c r="O16" s="91" t="s">
        <v>12</v>
      </c>
      <c r="P16" s="91">
        <v>3</v>
      </c>
      <c r="Q16" s="90">
        <v>21</v>
      </c>
      <c r="R16" s="92">
        <v>2</v>
      </c>
      <c r="S16" s="7" t="s">
        <v>91</v>
      </c>
      <c r="T16" s="7"/>
      <c r="W16" s="199" t="s">
        <v>116</v>
      </c>
      <c r="X16" s="154"/>
    </row>
    <row r="17" spans="2:24" ht="15.75" thickBot="1">
      <c r="B17" s="55">
        <v>6</v>
      </c>
      <c r="C17" s="50">
        <v>0.80437499999999995</v>
      </c>
      <c r="D17" s="58">
        <v>0.80482638888888891</v>
      </c>
      <c r="E17" s="54"/>
      <c r="F17" s="58">
        <f t="shared" si="0"/>
        <v>4.5138888888895945E-4</v>
      </c>
      <c r="G17" s="88"/>
      <c r="H17" s="88">
        <f t="shared" si="2"/>
        <v>1.1805555555555181E-3</v>
      </c>
      <c r="M17" s="66">
        <v>5</v>
      </c>
      <c r="N17" s="89">
        <v>1</v>
      </c>
      <c r="O17" s="91" t="s">
        <v>11</v>
      </c>
      <c r="P17" s="216">
        <v>4</v>
      </c>
      <c r="Q17" s="90">
        <v>22</v>
      </c>
      <c r="R17" s="92">
        <v>2.4700000000000002</v>
      </c>
      <c r="S17" s="7" t="s">
        <v>89</v>
      </c>
      <c r="T17" s="7">
        <v>11</v>
      </c>
      <c r="W17" s="66">
        <f>MEDIAN(1.2,2.5,0.33,5.55,1,0.39,0.2,3.25,2.2,2.08,0.1,0.58,1,1.54,1.39,1.41,2.12,8.18,4.45,2,2,2.47,1.03,0.43,0.38,0.27,0.47,4.53,10.02,1.35,0.49,1.4,2.29,2.54)</f>
        <v>1.4049999999999998</v>
      </c>
      <c r="X17" s="66" t="s">
        <v>13</v>
      </c>
    </row>
    <row r="18" spans="2:24" ht="15.75" thickBot="1">
      <c r="B18" s="55">
        <v>7</v>
      </c>
      <c r="C18" s="50">
        <v>0.80555555555555547</v>
      </c>
      <c r="D18" s="58">
        <v>0.80578703703703702</v>
      </c>
      <c r="E18" s="58"/>
      <c r="F18" s="60">
        <f t="shared" si="0"/>
        <v>2.3148148148155467E-4</v>
      </c>
      <c r="G18" s="88"/>
      <c r="H18" s="88">
        <f t="shared" si="2"/>
        <v>1.3310185185185786E-3</v>
      </c>
      <c r="M18" s="66">
        <v>6</v>
      </c>
      <c r="N18" s="89">
        <v>0.39</v>
      </c>
      <c r="O18" s="91" t="s">
        <v>11</v>
      </c>
      <c r="P18" s="218"/>
      <c r="Q18" s="90">
        <v>23</v>
      </c>
      <c r="R18" s="92">
        <v>1.03</v>
      </c>
      <c r="S18" s="7" t="s">
        <v>90</v>
      </c>
      <c r="T18" s="216">
        <v>12</v>
      </c>
      <c r="W18" s="66">
        <v>15</v>
      </c>
      <c r="X18" s="66" t="s">
        <v>28</v>
      </c>
    </row>
    <row r="19" spans="2:24" ht="15.75" thickBot="1">
      <c r="B19" s="55">
        <v>8</v>
      </c>
      <c r="C19" s="50">
        <v>0.80688657407407405</v>
      </c>
      <c r="D19" s="58">
        <v>0.80925925925925923</v>
      </c>
      <c r="E19" s="54"/>
      <c r="F19" s="58">
        <f t="shared" si="0"/>
        <v>2.372685185185186E-3</v>
      </c>
      <c r="G19" s="88"/>
      <c r="H19" s="88">
        <f t="shared" si="2"/>
        <v>4.4560185185185119E-3</v>
      </c>
      <c r="M19" s="66">
        <v>7</v>
      </c>
      <c r="N19" s="89">
        <v>0.2</v>
      </c>
      <c r="O19" s="91" t="s">
        <v>11</v>
      </c>
      <c r="P19" s="217"/>
      <c r="Q19" s="90">
        <v>24</v>
      </c>
      <c r="R19" s="92">
        <v>0.43</v>
      </c>
      <c r="S19" s="7" t="s">
        <v>90</v>
      </c>
      <c r="T19" s="218"/>
      <c r="W19" s="66">
        <v>16</v>
      </c>
      <c r="X19" s="66" t="s">
        <v>5</v>
      </c>
    </row>
    <row r="20" spans="2:24" ht="15.75" thickBot="1">
      <c r="B20" s="55">
        <v>9</v>
      </c>
      <c r="C20" s="50">
        <v>0.81134259259259256</v>
      </c>
      <c r="D20" s="58">
        <v>0.812962962962963</v>
      </c>
      <c r="E20" s="58">
        <v>0.81226851851851845</v>
      </c>
      <c r="F20" s="60">
        <f t="shared" si="0"/>
        <v>1.6203703703704386E-3</v>
      </c>
      <c r="G20" s="88"/>
      <c r="H20" s="88">
        <f t="shared" si="2"/>
        <v>1.7361111111111605E-3</v>
      </c>
      <c r="M20" s="66">
        <v>8</v>
      </c>
      <c r="N20" s="89">
        <v>3.25</v>
      </c>
      <c r="O20" s="91" t="s">
        <v>12</v>
      </c>
      <c r="P20" s="91">
        <v>5</v>
      </c>
      <c r="Q20" s="90">
        <v>25</v>
      </c>
      <c r="R20" s="92">
        <v>0.38</v>
      </c>
      <c r="S20" s="91" t="s">
        <v>90</v>
      </c>
      <c r="T20" s="218"/>
      <c r="W20" s="66">
        <v>16</v>
      </c>
      <c r="X20" s="66" t="s">
        <v>62</v>
      </c>
    </row>
    <row r="21" spans="2:24" ht="15.75" thickBot="1">
      <c r="B21" s="55">
        <v>10</v>
      </c>
      <c r="C21" s="3">
        <v>0.81307870370370372</v>
      </c>
      <c r="D21" s="58">
        <v>0.81456018518518514</v>
      </c>
      <c r="E21" s="58">
        <v>0.81331018518518527</v>
      </c>
      <c r="F21" s="58">
        <f t="shared" si="0"/>
        <v>1.481481481481417E-3</v>
      </c>
      <c r="G21" s="88">
        <f t="shared" si="1"/>
        <v>8.1018518518527483E-4</v>
      </c>
      <c r="H21" s="88">
        <f t="shared" si="2"/>
        <v>1.7129629629629717E-3</v>
      </c>
      <c r="M21" s="66">
        <v>9</v>
      </c>
      <c r="N21" s="89">
        <v>2.2000000000000002</v>
      </c>
      <c r="O21" s="91" t="s">
        <v>11</v>
      </c>
      <c r="P21" s="216">
        <v>6</v>
      </c>
      <c r="Q21" s="90">
        <v>26</v>
      </c>
      <c r="R21" s="92">
        <v>0.27</v>
      </c>
      <c r="S21" s="91" t="s">
        <v>90</v>
      </c>
      <c r="T21" s="217"/>
      <c r="W21" s="66">
        <v>34</v>
      </c>
      <c r="X21" s="66" t="s">
        <v>19</v>
      </c>
    </row>
    <row r="22" spans="2:24" ht="15.75" thickBot="1">
      <c r="B22" s="55">
        <v>11</v>
      </c>
      <c r="C22" s="3">
        <v>0.81479166666666669</v>
      </c>
      <c r="D22" s="58">
        <v>0.8149074074074073</v>
      </c>
      <c r="E22" s="54"/>
      <c r="F22" s="60">
        <f t="shared" si="0"/>
        <v>1.157407407406108E-4</v>
      </c>
      <c r="G22" s="88">
        <f t="shared" si="1"/>
        <v>1.481481481481417E-3</v>
      </c>
      <c r="H22" s="88">
        <f t="shared" si="2"/>
        <v>1.388888888889106E-4</v>
      </c>
      <c r="M22" s="66">
        <v>10</v>
      </c>
      <c r="N22" s="89">
        <v>2.08</v>
      </c>
      <c r="O22" s="91" t="s">
        <v>11</v>
      </c>
      <c r="P22" s="218"/>
      <c r="Q22" s="90">
        <v>27</v>
      </c>
      <c r="R22" s="92">
        <v>0.47</v>
      </c>
      <c r="S22" s="7" t="s">
        <v>89</v>
      </c>
      <c r="T22" s="216">
        <v>13</v>
      </c>
      <c r="W22" s="66">
        <v>21</v>
      </c>
      <c r="X22" s="66" t="s">
        <v>29</v>
      </c>
    </row>
    <row r="23" spans="2:24" ht="15.75" thickBot="1">
      <c r="B23" s="55">
        <v>12</v>
      </c>
      <c r="C23" s="3">
        <v>0.8149305555555556</v>
      </c>
      <c r="D23" s="58">
        <v>0.81560185185185186</v>
      </c>
      <c r="E23" s="58"/>
      <c r="F23" s="58">
        <f t="shared" si="0"/>
        <v>6.712962962962532E-4</v>
      </c>
      <c r="G23" s="88"/>
      <c r="H23" s="88">
        <f t="shared" si="2"/>
        <v>1.3194444444444287E-3</v>
      </c>
      <c r="M23" s="66">
        <v>11</v>
      </c>
      <c r="N23" s="89">
        <v>0.1</v>
      </c>
      <c r="O23" s="91" t="s">
        <v>11</v>
      </c>
      <c r="P23" s="217"/>
      <c r="Q23" s="90">
        <v>28</v>
      </c>
      <c r="R23" s="92">
        <v>4.53</v>
      </c>
      <c r="S23" s="91" t="s">
        <v>89</v>
      </c>
      <c r="T23" s="218"/>
      <c r="W23" s="66" t="s">
        <v>24</v>
      </c>
      <c r="X23" s="66" t="s">
        <v>26</v>
      </c>
    </row>
    <row r="24" spans="2:24" ht="15.75" thickBot="1">
      <c r="B24" s="55">
        <v>13</v>
      </c>
      <c r="C24" s="3">
        <v>0.81625000000000003</v>
      </c>
      <c r="D24" s="58">
        <v>0.81694444444444436</v>
      </c>
      <c r="E24" s="54"/>
      <c r="F24" s="60">
        <f t="shared" si="0"/>
        <v>6.9444444444433095E-4</v>
      </c>
      <c r="G24" s="88"/>
      <c r="H24" s="88">
        <f t="shared" si="2"/>
        <v>7.6388888888889728E-4</v>
      </c>
      <c r="M24" s="66">
        <v>12</v>
      </c>
      <c r="N24" s="89">
        <v>0.57999999999999996</v>
      </c>
      <c r="O24" s="91" t="s">
        <v>12</v>
      </c>
      <c r="P24" s="216">
        <v>7</v>
      </c>
      <c r="Q24" s="90">
        <v>29</v>
      </c>
      <c r="R24" s="92">
        <v>10.02</v>
      </c>
      <c r="S24" s="91" t="s">
        <v>89</v>
      </c>
      <c r="T24" s="217"/>
      <c r="W24" s="66" t="s">
        <v>25</v>
      </c>
      <c r="X24" s="66" t="s">
        <v>27</v>
      </c>
    </row>
    <row r="25" spans="2:24" ht="15.75" thickBot="1">
      <c r="B25" s="54">
        <v>14</v>
      </c>
      <c r="C25" s="2">
        <v>0.81701388888888893</v>
      </c>
      <c r="D25" s="58">
        <v>0.81833333333333336</v>
      </c>
      <c r="E25" s="58"/>
      <c r="F25" s="58">
        <f t="shared" si="0"/>
        <v>1.3194444444444287E-3</v>
      </c>
      <c r="G25" s="88"/>
      <c r="H25" s="88">
        <f t="shared" si="2"/>
        <v>3.1249999999999334E-3</v>
      </c>
      <c r="M25" s="66">
        <v>13</v>
      </c>
      <c r="N25" s="89">
        <v>1</v>
      </c>
      <c r="O25" s="91" t="s">
        <v>89</v>
      </c>
      <c r="P25" s="218"/>
      <c r="Q25" s="90">
        <v>30</v>
      </c>
      <c r="R25" s="92">
        <v>1.35</v>
      </c>
      <c r="S25" s="7" t="s">
        <v>90</v>
      </c>
      <c r="T25" s="216">
        <v>14</v>
      </c>
      <c r="W25" s="66">
        <v>2.06</v>
      </c>
      <c r="X25" s="66" t="s">
        <v>30</v>
      </c>
    </row>
    <row r="26" spans="2:24" ht="15.75" thickBot="1">
      <c r="B26" s="54">
        <v>15</v>
      </c>
      <c r="C26" s="2">
        <v>0.82013888888888886</v>
      </c>
      <c r="D26" s="58">
        <v>0.82128472222222226</v>
      </c>
      <c r="E26" s="58">
        <v>0.82037037037037042</v>
      </c>
      <c r="F26" s="60">
        <f t="shared" si="0"/>
        <v>1.1458333333334014E-3</v>
      </c>
      <c r="G26" s="88"/>
      <c r="H26" s="88">
        <f t="shared" si="2"/>
        <v>1.2615740740740122E-3</v>
      </c>
      <c r="M26" s="66">
        <v>14</v>
      </c>
      <c r="N26" s="89">
        <v>1.54</v>
      </c>
      <c r="O26" s="91" t="s">
        <v>89</v>
      </c>
      <c r="P26" s="217"/>
      <c r="Q26" s="90">
        <v>31</v>
      </c>
      <c r="R26" s="92">
        <v>0.49</v>
      </c>
      <c r="S26" s="91" t="s">
        <v>90</v>
      </c>
      <c r="T26" s="217"/>
      <c r="W26" s="66">
        <v>0.97</v>
      </c>
      <c r="X26" s="66" t="s">
        <v>31</v>
      </c>
    </row>
    <row r="27" spans="2:24" ht="15.75" thickBot="1">
      <c r="B27" s="54">
        <v>16</v>
      </c>
      <c r="C27" s="2">
        <v>0.82140046296296287</v>
      </c>
      <c r="D27" s="58">
        <v>0.82256944444444446</v>
      </c>
      <c r="E27" s="54"/>
      <c r="F27" s="58">
        <f t="shared" si="0"/>
        <v>1.1689814814815902E-3</v>
      </c>
      <c r="G27" s="88">
        <f t="shared" si="1"/>
        <v>1.0300925925924576E-3</v>
      </c>
      <c r="H27" s="88">
        <f t="shared" si="2"/>
        <v>3.4837962962963598E-3</v>
      </c>
      <c r="M27" s="66">
        <v>15</v>
      </c>
      <c r="N27" s="89">
        <v>1.39</v>
      </c>
      <c r="O27" s="91" t="s">
        <v>90</v>
      </c>
      <c r="P27" s="91">
        <v>8</v>
      </c>
      <c r="Q27" s="90">
        <v>32</v>
      </c>
      <c r="R27" s="92">
        <v>1.4</v>
      </c>
      <c r="S27" s="91" t="s">
        <v>89</v>
      </c>
      <c r="T27" s="216">
        <v>15</v>
      </c>
      <c r="W27" s="66" t="s">
        <v>63</v>
      </c>
      <c r="X27" s="66" t="s">
        <v>32</v>
      </c>
    </row>
    <row r="28" spans="2:24" ht="15.75" thickBot="1">
      <c r="B28" s="54">
        <v>17</v>
      </c>
      <c r="C28" s="2">
        <v>0.82488425925925923</v>
      </c>
      <c r="D28" s="58">
        <v>0.82641203703703703</v>
      </c>
      <c r="E28" s="58"/>
      <c r="F28" s="60">
        <f t="shared" si="0"/>
        <v>1.5277777777777946E-3</v>
      </c>
      <c r="G28" s="88"/>
      <c r="H28" s="88">
        <f t="shared" si="2"/>
        <v>3.8194444444444864E-3</v>
      </c>
      <c r="M28" s="66">
        <v>16</v>
      </c>
      <c r="N28" s="89">
        <v>1.41</v>
      </c>
      <c r="O28" s="91" t="s">
        <v>89</v>
      </c>
      <c r="P28" s="216">
        <v>9</v>
      </c>
      <c r="Q28" s="90">
        <v>33</v>
      </c>
      <c r="R28" s="92">
        <v>2.29</v>
      </c>
      <c r="S28" s="91" t="s">
        <v>89</v>
      </c>
      <c r="T28" s="218"/>
    </row>
    <row r="29" spans="2:24" ht="15.75" thickBot="1">
      <c r="B29" s="54">
        <v>18</v>
      </c>
      <c r="C29" s="2">
        <v>0.82870370370370372</v>
      </c>
      <c r="D29" s="58">
        <v>0.83446759259259251</v>
      </c>
      <c r="E29" s="58">
        <v>0.83292824074074068</v>
      </c>
      <c r="F29" s="58">
        <f t="shared" si="0"/>
        <v>5.7638888888887907E-3</v>
      </c>
      <c r="G29" s="88"/>
      <c r="H29" s="88">
        <f t="shared" si="2"/>
        <v>5.9606481481481177E-3</v>
      </c>
      <c r="M29" s="66">
        <v>17</v>
      </c>
      <c r="N29" s="89">
        <v>2.12</v>
      </c>
      <c r="O29" s="91" t="s">
        <v>89</v>
      </c>
      <c r="P29" s="217"/>
      <c r="Q29" s="90">
        <v>34</v>
      </c>
      <c r="R29" s="92">
        <v>2.54</v>
      </c>
      <c r="S29" s="91" t="s">
        <v>12</v>
      </c>
      <c r="T29" s="217"/>
    </row>
    <row r="30" spans="2:24">
      <c r="B30" s="54">
        <v>19</v>
      </c>
      <c r="C30" s="2">
        <v>0.83466435185185184</v>
      </c>
      <c r="D30" s="58">
        <v>0.83796296296296291</v>
      </c>
      <c r="E30" s="58">
        <v>0.83694444444444438</v>
      </c>
      <c r="F30" s="60">
        <f t="shared" si="0"/>
        <v>3.2986111111110716E-3</v>
      </c>
      <c r="G30" s="88">
        <f t="shared" si="1"/>
        <v>1.7361111111111605E-3</v>
      </c>
      <c r="H30" s="88">
        <f t="shared" si="2"/>
        <v>3.4143518518517935E-3</v>
      </c>
    </row>
    <row r="31" spans="2:24" ht="15.75" thickBot="1">
      <c r="B31" s="54">
        <v>20</v>
      </c>
      <c r="C31" s="2">
        <v>0.83807870370370363</v>
      </c>
      <c r="D31" s="58">
        <v>0.83946759259259263</v>
      </c>
      <c r="E31" s="58">
        <v>0.84063657407407411</v>
      </c>
      <c r="F31" s="58">
        <f t="shared" si="0"/>
        <v>1.388888888888995E-3</v>
      </c>
      <c r="G31" s="88">
        <f t="shared" si="1"/>
        <v>1.1342592592592515E-3</v>
      </c>
      <c r="H31" s="88">
        <f t="shared" si="2"/>
        <v>3.8194444444444864E-3</v>
      </c>
    </row>
    <row r="32" spans="2:24" ht="19.5" thickBot="1">
      <c r="B32" s="54">
        <v>21</v>
      </c>
      <c r="C32" s="2">
        <v>0.84189814814814812</v>
      </c>
      <c r="D32" s="58">
        <v>0.843287037037037</v>
      </c>
      <c r="E32" s="58">
        <v>0.84288194444444453</v>
      </c>
      <c r="F32" s="60">
        <f t="shared" si="0"/>
        <v>1.388888888888884E-3</v>
      </c>
      <c r="G32" s="88">
        <f t="shared" si="1"/>
        <v>1.2615740740740122E-3</v>
      </c>
      <c r="H32" s="88">
        <f t="shared" si="2"/>
        <v>1.481481481481417E-3</v>
      </c>
      <c r="O32" s="109" t="s">
        <v>118</v>
      </c>
      <c r="P32" s="110"/>
      <c r="Q32" s="111"/>
      <c r="R32" s="112"/>
      <c r="W32" s="199" t="s">
        <v>120</v>
      </c>
      <c r="X32" s="154"/>
    </row>
    <row r="33" spans="2:24" ht="15.75" thickBot="1">
      <c r="B33" s="54">
        <v>22</v>
      </c>
      <c r="C33" s="2">
        <v>0.84337962962962953</v>
      </c>
      <c r="D33" s="58">
        <v>0.84531250000000002</v>
      </c>
      <c r="E33" s="54"/>
      <c r="F33" s="58">
        <f t="shared" si="0"/>
        <v>1.9328703703704875E-3</v>
      </c>
      <c r="G33" s="88">
        <f t="shared" si="1"/>
        <v>4.9768518518500393E-4</v>
      </c>
      <c r="H33" s="88">
        <f t="shared" si="2"/>
        <v>2.1643518518519311E-3</v>
      </c>
      <c r="O33" s="7" t="s">
        <v>5</v>
      </c>
      <c r="P33" s="68" t="s">
        <v>6</v>
      </c>
      <c r="Q33" s="208" t="s">
        <v>119</v>
      </c>
      <c r="R33" s="209"/>
      <c r="W33" s="66">
        <f>MEDIAN(2.08,1.29,1.1,2.3,1.38,1.49,0.43,3.08,1.51,47.58,4.37)</f>
        <v>1.51</v>
      </c>
      <c r="X33" s="66" t="s">
        <v>13</v>
      </c>
    </row>
    <row r="34" spans="2:24" ht="15.75" thickBot="1">
      <c r="B34" s="54">
        <v>23</v>
      </c>
      <c r="C34" s="2">
        <v>0.84554398148148147</v>
      </c>
      <c r="D34" s="58">
        <v>0.84627314814814814</v>
      </c>
      <c r="E34" s="58"/>
      <c r="F34" s="60">
        <f t="shared" si="0"/>
        <v>7.2916666666666963E-4</v>
      </c>
      <c r="G34" s="88"/>
      <c r="H34" s="88">
        <f t="shared" si="2"/>
        <v>2.3958333333333748E-3</v>
      </c>
      <c r="O34" s="7">
        <v>1</v>
      </c>
      <c r="P34" s="68">
        <v>1.1000000000000001</v>
      </c>
      <c r="Q34" s="106"/>
      <c r="R34" s="107"/>
      <c r="W34" s="66">
        <v>10</v>
      </c>
      <c r="X34" s="66" t="s">
        <v>28</v>
      </c>
    </row>
    <row r="35" spans="2:24" ht="15.75" thickBot="1">
      <c r="B35" s="54">
        <v>24</v>
      </c>
      <c r="C35" s="2">
        <v>0.84793981481481484</v>
      </c>
      <c r="D35" s="58">
        <v>0.84843750000000007</v>
      </c>
      <c r="E35" s="54"/>
      <c r="F35" s="58">
        <f t="shared" si="0"/>
        <v>4.9768518518522598E-4</v>
      </c>
      <c r="G35" s="88"/>
      <c r="H35" s="88">
        <f t="shared" si="2"/>
        <v>1.7129629629628607E-3</v>
      </c>
      <c r="O35" s="7">
        <v>2</v>
      </c>
      <c r="P35" s="68">
        <v>2.08</v>
      </c>
      <c r="Q35" s="106" t="s">
        <v>89</v>
      </c>
      <c r="R35" s="107">
        <v>1</v>
      </c>
      <c r="W35" s="66">
        <v>5</v>
      </c>
      <c r="X35" s="66" t="s">
        <v>5</v>
      </c>
    </row>
    <row r="36" spans="2:24" ht="15.75" thickBot="1">
      <c r="B36" s="54">
        <v>25</v>
      </c>
      <c r="C36" s="2">
        <v>0.8496527777777777</v>
      </c>
      <c r="D36" s="58">
        <v>0.85009259259259251</v>
      </c>
      <c r="E36" s="58"/>
      <c r="F36" s="60">
        <f t="shared" si="0"/>
        <v>4.3981481481480955E-4</v>
      </c>
      <c r="G36" s="88"/>
      <c r="H36" s="88">
        <f t="shared" si="2"/>
        <v>5.243055555555598E-3</v>
      </c>
      <c r="O36" s="7">
        <v>3</v>
      </c>
      <c r="P36" s="68">
        <v>1.29</v>
      </c>
      <c r="Q36" s="106" t="s">
        <v>90</v>
      </c>
      <c r="R36" s="107">
        <v>2</v>
      </c>
      <c r="W36" s="66">
        <v>5</v>
      </c>
      <c r="X36" s="66" t="s">
        <v>62</v>
      </c>
    </row>
    <row r="37" spans="2:24" ht="15.75" thickBot="1">
      <c r="B37" s="54">
        <v>26</v>
      </c>
      <c r="C37" s="2">
        <v>0.8548958333333333</v>
      </c>
      <c r="D37" s="58">
        <v>0.85520833333333324</v>
      </c>
      <c r="E37" s="54"/>
      <c r="F37" s="58">
        <f t="shared" si="0"/>
        <v>3.1249999999993783E-4</v>
      </c>
      <c r="G37" s="88"/>
      <c r="H37" s="88">
        <f t="shared" si="2"/>
        <v>6.5972222222232535E-4</v>
      </c>
      <c r="O37" s="7">
        <v>4</v>
      </c>
      <c r="P37" s="68">
        <v>2.2999999999999998</v>
      </c>
      <c r="Q37" s="106" t="s">
        <v>89</v>
      </c>
      <c r="R37" s="107">
        <v>3</v>
      </c>
      <c r="W37" s="66">
        <v>11</v>
      </c>
      <c r="X37" s="66" t="s">
        <v>19</v>
      </c>
    </row>
    <row r="38" spans="2:24" ht="15.75" thickBot="1">
      <c r="B38" s="54">
        <v>27</v>
      </c>
      <c r="C38" s="2">
        <v>0.85555555555555562</v>
      </c>
      <c r="D38" s="58">
        <v>0.85609953703703701</v>
      </c>
      <c r="E38" s="54"/>
      <c r="F38" s="60">
        <f t="shared" si="0"/>
        <v>5.4398148148138148E-4</v>
      </c>
      <c r="G38" s="88"/>
      <c r="H38" s="88">
        <f t="shared" si="2"/>
        <v>6.9444444444444198E-4</v>
      </c>
      <c r="O38" s="7">
        <v>5</v>
      </c>
      <c r="P38" s="68">
        <v>1.38</v>
      </c>
      <c r="Q38" s="106" t="s">
        <v>90</v>
      </c>
      <c r="R38" s="107">
        <v>4</v>
      </c>
      <c r="W38" s="66">
        <v>6.3330000000000002</v>
      </c>
      <c r="X38" s="66" t="s">
        <v>29</v>
      </c>
    </row>
    <row r="39" spans="2:24" ht="15.75" thickBot="1">
      <c r="B39" s="54">
        <v>28</v>
      </c>
      <c r="C39" s="2">
        <v>0.85625000000000007</v>
      </c>
      <c r="D39" s="58">
        <v>0.85964120370370367</v>
      </c>
      <c r="E39" s="58">
        <v>0.85766203703703703</v>
      </c>
      <c r="F39" s="58">
        <f t="shared" si="0"/>
        <v>3.3912037037036047E-3</v>
      </c>
      <c r="G39" s="88"/>
      <c r="H39" s="88">
        <f t="shared" si="2"/>
        <v>3.5879629629629317E-3</v>
      </c>
      <c r="O39" s="7">
        <v>6</v>
      </c>
      <c r="P39" s="68">
        <v>1.49</v>
      </c>
      <c r="Q39" s="106" t="s">
        <v>89</v>
      </c>
      <c r="R39" s="107">
        <v>5</v>
      </c>
      <c r="W39" s="66" t="s">
        <v>24</v>
      </c>
      <c r="X39" s="66" t="s">
        <v>26</v>
      </c>
    </row>
    <row r="40" spans="2:24" ht="15.75" thickBot="1">
      <c r="B40" s="54">
        <v>29</v>
      </c>
      <c r="C40" s="2">
        <v>0.859837962962963</v>
      </c>
      <c r="D40" s="58">
        <v>0.86680555555555561</v>
      </c>
      <c r="E40" s="58">
        <v>0.86248842592592589</v>
      </c>
      <c r="F40" s="60">
        <f t="shared" si="0"/>
        <v>6.9675925925926085E-3</v>
      </c>
      <c r="G40" s="88">
        <f t="shared" si="1"/>
        <v>2.17592592592597E-3</v>
      </c>
      <c r="H40" s="88">
        <f t="shared" si="2"/>
        <v>3.9351851851850972E-3</v>
      </c>
      <c r="O40" s="7">
        <v>7</v>
      </c>
      <c r="P40" s="68">
        <v>0.43</v>
      </c>
      <c r="Q40" s="106" t="s">
        <v>90</v>
      </c>
      <c r="R40" s="107">
        <v>6</v>
      </c>
      <c r="W40" s="66" t="s">
        <v>25</v>
      </c>
      <c r="X40" s="66" t="s">
        <v>27</v>
      </c>
    </row>
    <row r="41" spans="2:24" ht="15.75" thickBot="1">
      <c r="B41" s="54">
        <v>30</v>
      </c>
      <c r="C41" s="2">
        <v>0.8637731481481481</v>
      </c>
      <c r="D41" s="58">
        <v>0.86487268518518512</v>
      </c>
      <c r="E41" s="54"/>
      <c r="F41" s="58">
        <f t="shared" si="0"/>
        <v>1.0995370370370239E-3</v>
      </c>
      <c r="G41" s="88">
        <f t="shared" si="1"/>
        <v>1.284722222222201E-3</v>
      </c>
      <c r="H41" s="88">
        <f t="shared" si="2"/>
        <v>1.2500000000000844E-3</v>
      </c>
      <c r="O41" s="7">
        <v>8</v>
      </c>
      <c r="P41" s="68">
        <v>3.08</v>
      </c>
      <c r="Q41" s="106" t="s">
        <v>89</v>
      </c>
      <c r="R41" s="107">
        <v>7</v>
      </c>
      <c r="W41" s="66">
        <v>0.26050000000000001</v>
      </c>
      <c r="X41" s="66" t="s">
        <v>30</v>
      </c>
    </row>
    <row r="42" spans="2:24" ht="15.75" thickBot="1">
      <c r="B42" s="54">
        <v>31</v>
      </c>
      <c r="C42" s="2">
        <v>0.86502314814814818</v>
      </c>
      <c r="D42" s="58">
        <v>0.86559027777777775</v>
      </c>
      <c r="E42" s="58"/>
      <c r="F42" s="60">
        <f t="shared" si="0"/>
        <v>5.6712962962957025E-4</v>
      </c>
      <c r="G42" s="88"/>
      <c r="H42" s="88">
        <f t="shared" si="2"/>
        <v>3.0324074074072893E-3</v>
      </c>
      <c r="O42" s="7">
        <v>9</v>
      </c>
      <c r="P42" s="68">
        <v>1.51</v>
      </c>
      <c r="Q42" s="106" t="s">
        <v>90</v>
      </c>
      <c r="R42" s="107">
        <v>8</v>
      </c>
      <c r="W42" s="66">
        <v>0.59</v>
      </c>
      <c r="X42" s="66" t="s">
        <v>31</v>
      </c>
    </row>
    <row r="43" spans="2:24" ht="15.75" thickBot="1">
      <c r="B43" s="54">
        <v>32</v>
      </c>
      <c r="C43" s="2">
        <v>0.86805555555555547</v>
      </c>
      <c r="D43" s="58">
        <v>0.86921296296296291</v>
      </c>
      <c r="E43" s="58">
        <v>0.83694444444444438</v>
      </c>
      <c r="F43" s="58">
        <f t="shared" si="0"/>
        <v>1.1574074074074403E-3</v>
      </c>
      <c r="G43" s="88"/>
      <c r="H43" s="88">
        <f t="shared" si="2"/>
        <v>2.1990740740742698E-3</v>
      </c>
      <c r="O43" s="7">
        <v>10</v>
      </c>
      <c r="P43" s="68">
        <v>47.58</v>
      </c>
      <c r="Q43" s="106" t="s">
        <v>89</v>
      </c>
      <c r="R43" s="107">
        <v>9</v>
      </c>
      <c r="W43" s="66" t="s">
        <v>63</v>
      </c>
      <c r="X43" s="66" t="s">
        <v>32</v>
      </c>
    </row>
    <row r="44" spans="2:24">
      <c r="B44" s="54">
        <v>33</v>
      </c>
      <c r="C44" s="2">
        <v>0.87025462962962974</v>
      </c>
      <c r="D44" s="58">
        <v>0.87197916666666664</v>
      </c>
      <c r="E44" s="58">
        <v>0.86908564814814815</v>
      </c>
      <c r="F44" s="60">
        <f t="shared" si="0"/>
        <v>1.7245370370368995E-3</v>
      </c>
      <c r="G44" s="88">
        <f t="shared" si="1"/>
        <v>3.3310185185185359E-2</v>
      </c>
      <c r="H44" s="88">
        <f t="shared" si="2"/>
        <v>2.0370370370368374E-3</v>
      </c>
      <c r="O44" s="7">
        <v>11</v>
      </c>
      <c r="P44" s="68">
        <v>4.37</v>
      </c>
      <c r="Q44" s="106" t="s">
        <v>90</v>
      </c>
      <c r="R44" s="107">
        <v>10</v>
      </c>
    </row>
    <row r="45" spans="2:24">
      <c r="B45" s="54">
        <v>34</v>
      </c>
      <c r="C45" s="2">
        <v>0.87229166666666658</v>
      </c>
      <c r="D45" s="58">
        <v>0.87430555555555556</v>
      </c>
      <c r="E45" s="58"/>
      <c r="F45" s="58">
        <f t="shared" si="0"/>
        <v>2.0138888888889817E-3</v>
      </c>
      <c r="G45" s="88">
        <f t="shared" si="1"/>
        <v>3.2060185185184276E-3</v>
      </c>
      <c r="H45" s="88"/>
    </row>
    <row r="46" spans="2:24">
      <c r="B46" s="54"/>
      <c r="C46" s="1"/>
      <c r="D46" s="54"/>
      <c r="E46" s="54"/>
      <c r="F46" s="137">
        <f>AVERAGE(F12:F45)</f>
        <v>1.591094771241824E-3</v>
      </c>
      <c r="G46" s="2"/>
      <c r="H46" s="2">
        <f>AVERAGE(H12:H45)</f>
        <v>2.4712401795735101E-3</v>
      </c>
    </row>
    <row r="48" spans="2:24">
      <c r="F48" s="88">
        <f>MIN(F12:F46)</f>
        <v>1.157407407406108E-4</v>
      </c>
    </row>
  </sheetData>
  <mergeCells count="16">
    <mergeCell ref="Q33:R33"/>
    <mergeCell ref="W32:X32"/>
    <mergeCell ref="B9:G10"/>
    <mergeCell ref="M11:T11"/>
    <mergeCell ref="O12:P12"/>
    <mergeCell ref="S12:T12"/>
    <mergeCell ref="T14:T15"/>
    <mergeCell ref="W16:X16"/>
    <mergeCell ref="P28:P29"/>
    <mergeCell ref="T27:T29"/>
    <mergeCell ref="P21:P23"/>
    <mergeCell ref="P24:P26"/>
    <mergeCell ref="T18:T21"/>
    <mergeCell ref="T22:T24"/>
    <mergeCell ref="T25:T26"/>
    <mergeCell ref="P17:P19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B2:W54"/>
  <sheetViews>
    <sheetView rightToLeft="1" tabSelected="1" topLeftCell="A46" workbookViewId="0">
      <selection activeCell="E54" sqref="E54"/>
    </sheetView>
  </sheetViews>
  <sheetFormatPr defaultRowHeight="15"/>
  <cols>
    <col min="2" max="2" width="7.5703125" customWidth="1"/>
    <col min="3" max="6" width="10.5703125" customWidth="1"/>
    <col min="7" max="7" width="11" customWidth="1"/>
    <col min="8" max="8" width="10.5703125" customWidth="1"/>
    <col min="9" max="10" width="3.5703125" customWidth="1"/>
    <col min="11" max="11" width="8.5703125" customWidth="1"/>
    <col min="12" max="12" width="6.5703125" customWidth="1"/>
    <col min="13" max="13" width="10.5703125" customWidth="1"/>
    <col min="15" max="15" width="8.5703125" customWidth="1"/>
    <col min="16" max="16" width="12.5703125" customWidth="1"/>
    <col min="17" max="17" width="6.5703125" customWidth="1"/>
    <col min="19" max="20" width="2.5703125" customWidth="1"/>
    <col min="21" max="22" width="20.5703125" customWidth="1"/>
  </cols>
  <sheetData>
    <row r="2" spans="2:23" ht="20.100000000000001" customHeight="1" thickBot="1">
      <c r="K2" s="221" t="s">
        <v>139</v>
      </c>
      <c r="L2" s="222"/>
      <c r="M2" s="222"/>
      <c r="N2" s="222"/>
      <c r="O2" s="222"/>
      <c r="P2" s="222"/>
      <c r="Q2" s="222"/>
      <c r="R2" s="223"/>
    </row>
    <row r="3" spans="2:23" ht="20.100000000000001" customHeight="1" thickBot="1">
      <c r="B3" s="206" t="s">
        <v>200</v>
      </c>
      <c r="C3" s="219"/>
      <c r="D3" s="219"/>
      <c r="E3" s="219"/>
      <c r="F3" s="220"/>
      <c r="H3" s="104"/>
      <c r="K3" s="224"/>
      <c r="L3" s="204"/>
      <c r="M3" s="204"/>
      <c r="N3" s="204"/>
      <c r="O3" s="204"/>
      <c r="P3" s="204"/>
      <c r="Q3" s="204"/>
      <c r="R3" s="205"/>
    </row>
    <row r="4" spans="2:23" ht="20.100000000000001" customHeight="1" thickBot="1">
      <c r="B4" s="86" t="s">
        <v>0</v>
      </c>
      <c r="C4" s="86" t="s">
        <v>1</v>
      </c>
      <c r="D4" s="86" t="s">
        <v>2</v>
      </c>
      <c r="E4" s="86" t="s">
        <v>4</v>
      </c>
      <c r="F4" s="86" t="s">
        <v>44</v>
      </c>
      <c r="G4" s="88" t="s">
        <v>192</v>
      </c>
      <c r="H4" s="133"/>
      <c r="K4" s="7" t="s">
        <v>5</v>
      </c>
      <c r="L4" s="7" t="s">
        <v>6</v>
      </c>
      <c r="M4" s="203" t="s">
        <v>15</v>
      </c>
      <c r="N4" s="191"/>
      <c r="O4" s="7" t="s">
        <v>5</v>
      </c>
      <c r="P4" s="7" t="s">
        <v>6</v>
      </c>
      <c r="Q4" s="203" t="s">
        <v>15</v>
      </c>
      <c r="R4" s="191"/>
      <c r="U4" s="199" t="s">
        <v>23</v>
      </c>
      <c r="V4" s="154"/>
    </row>
    <row r="5" spans="2:23" ht="20.100000000000001" customHeight="1" thickBot="1">
      <c r="B5" s="7">
        <v>1</v>
      </c>
      <c r="C5" s="12">
        <v>0.56320601851851848</v>
      </c>
      <c r="D5" s="12">
        <v>0.5649305555555556</v>
      </c>
      <c r="E5" s="12">
        <f>D5-C5</f>
        <v>1.7245370370371216E-3</v>
      </c>
      <c r="F5" s="7"/>
      <c r="G5" s="88">
        <f t="shared" ref="G5:G49" si="0">C6-C5</f>
        <v>2.0717592592592871E-3</v>
      </c>
      <c r="H5" s="134"/>
      <c r="I5" s="1"/>
      <c r="L5" s="7">
        <v>1</v>
      </c>
      <c r="M5" s="7">
        <v>2.29</v>
      </c>
      <c r="N5" s="7"/>
      <c r="O5" s="7"/>
      <c r="P5" s="7">
        <v>24</v>
      </c>
      <c r="Q5" s="7">
        <v>2.2599999999999998</v>
      </c>
      <c r="R5" s="7" t="s">
        <v>89</v>
      </c>
      <c r="S5" s="7"/>
      <c r="V5" s="66">
        <f>MEDIAN(2.29,1,1,3,3,0,0.08,0.37,1.57,0.37,0.51,0.35,1.51,0.41,0.16,1.48,1.3,1.2,1,1.49,0.27,0.52,1,2.26,1.32,1,0.58,2,1.44,1.05,0.3,1,2,4.18,5.5,1.2,0.15,1,2.28,1.04,0.57,3.11,1.47,0.55,3.49)</f>
        <v>1.04</v>
      </c>
      <c r="W5" s="66" t="s">
        <v>13</v>
      </c>
    </row>
    <row r="6" spans="2:23" ht="20.100000000000001" customHeight="1" thickBot="1">
      <c r="B6" s="7">
        <v>2</v>
      </c>
      <c r="C6" s="12">
        <v>0.56527777777777777</v>
      </c>
      <c r="D6" s="12">
        <v>0.56597222222222221</v>
      </c>
      <c r="E6" s="12">
        <f>D6-C6</f>
        <v>6.9444444444444198E-4</v>
      </c>
      <c r="F6" s="80">
        <v>2.34</v>
      </c>
      <c r="G6" s="135">
        <f t="shared" si="0"/>
        <v>2.0833333333333259E-3</v>
      </c>
      <c r="I6" s="130"/>
      <c r="L6" s="7">
        <v>2</v>
      </c>
      <c r="M6" s="7">
        <v>1</v>
      </c>
      <c r="N6" s="7" t="s">
        <v>11</v>
      </c>
      <c r="O6" s="7">
        <v>1</v>
      </c>
      <c r="P6" s="7">
        <v>25</v>
      </c>
      <c r="Q6" s="7">
        <v>1.32</v>
      </c>
      <c r="R6" s="7" t="s">
        <v>11</v>
      </c>
      <c r="S6" s="216">
        <v>16</v>
      </c>
      <c r="V6" s="66">
        <v>25</v>
      </c>
      <c r="W6" s="66" t="s">
        <v>28</v>
      </c>
    </row>
    <row r="7" spans="2:23" ht="20.100000000000001" customHeight="1" thickBot="1">
      <c r="B7" s="7">
        <v>3</v>
      </c>
      <c r="C7" s="12">
        <v>0.56736111111111109</v>
      </c>
      <c r="D7" s="12">
        <v>0.56805555555555554</v>
      </c>
      <c r="E7" s="12">
        <f t="shared" ref="E7:E50" si="1">D7-C7</f>
        <v>6.9444444444444198E-4</v>
      </c>
      <c r="F7" s="7"/>
      <c r="G7" s="2">
        <f t="shared" si="0"/>
        <v>4.8611111111110938E-3</v>
      </c>
      <c r="I7" s="1"/>
      <c r="L7" s="7">
        <v>3</v>
      </c>
      <c r="M7" s="7">
        <v>1</v>
      </c>
      <c r="N7" s="7" t="s">
        <v>61</v>
      </c>
      <c r="O7" s="7"/>
      <c r="P7" s="7">
        <v>26</v>
      </c>
      <c r="Q7" s="7">
        <v>1</v>
      </c>
      <c r="R7" s="7" t="s">
        <v>90</v>
      </c>
      <c r="S7" s="218"/>
      <c r="V7" s="66">
        <v>21</v>
      </c>
      <c r="W7" s="66" t="s">
        <v>5</v>
      </c>
    </row>
    <row r="8" spans="2:23" ht="20.100000000000001" customHeight="1" thickBot="1">
      <c r="B8" s="7">
        <v>4</v>
      </c>
      <c r="C8" s="12">
        <v>0.57222222222222219</v>
      </c>
      <c r="D8" s="12">
        <v>0.57430555555555551</v>
      </c>
      <c r="E8" s="12">
        <f t="shared" si="1"/>
        <v>2.0833333333333259E-3</v>
      </c>
      <c r="F8" s="12"/>
      <c r="G8" s="2">
        <f t="shared" si="0"/>
        <v>6.9444444444444198E-4</v>
      </c>
      <c r="I8" s="2"/>
      <c r="L8" s="7">
        <v>4</v>
      </c>
      <c r="M8" s="7">
        <v>3</v>
      </c>
      <c r="N8" s="7" t="s">
        <v>12</v>
      </c>
      <c r="O8" s="7">
        <v>3</v>
      </c>
      <c r="P8" s="7">
        <v>27</v>
      </c>
      <c r="Q8" s="7">
        <v>0.57999999999999996</v>
      </c>
      <c r="R8" s="7" t="s">
        <v>90</v>
      </c>
      <c r="S8" s="217"/>
      <c r="V8" s="66">
        <v>21</v>
      </c>
      <c r="W8" s="66" t="s">
        <v>62</v>
      </c>
    </row>
    <row r="9" spans="2:23" ht="20.100000000000001" customHeight="1" thickBot="1">
      <c r="B9" s="7">
        <v>5</v>
      </c>
      <c r="C9" s="12">
        <v>0.57291666666666663</v>
      </c>
      <c r="D9" s="12">
        <v>0.57500000000000007</v>
      </c>
      <c r="E9" s="12">
        <f t="shared" si="1"/>
        <v>2.083333333333437E-3</v>
      </c>
      <c r="F9" s="7"/>
      <c r="G9" s="2">
        <f t="shared" si="0"/>
        <v>5.5555555555555358E-3</v>
      </c>
      <c r="I9" s="1"/>
      <c r="L9" s="7">
        <v>5</v>
      </c>
      <c r="M9" s="7">
        <v>3</v>
      </c>
      <c r="N9" s="7" t="s">
        <v>61</v>
      </c>
      <c r="O9" s="7"/>
      <c r="P9" s="7">
        <v>28</v>
      </c>
      <c r="Q9" s="7">
        <v>2</v>
      </c>
      <c r="R9" s="7" t="s">
        <v>89</v>
      </c>
      <c r="S9" s="7">
        <v>17</v>
      </c>
      <c r="V9" s="66">
        <v>45</v>
      </c>
      <c r="W9" s="66" t="s">
        <v>19</v>
      </c>
    </row>
    <row r="10" spans="2:23" ht="20.100000000000001" customHeight="1" thickBot="1">
      <c r="B10" s="7">
        <v>6</v>
      </c>
      <c r="C10" s="12">
        <v>0.57847222222222217</v>
      </c>
      <c r="D10" s="12">
        <v>0.57847222222222217</v>
      </c>
      <c r="E10" s="12"/>
      <c r="F10" s="12"/>
      <c r="G10" s="2">
        <f t="shared" si="0"/>
        <v>1.2962962962963509E-3</v>
      </c>
      <c r="I10" s="2"/>
      <c r="L10" s="7">
        <v>6</v>
      </c>
      <c r="M10" s="7">
        <v>0</v>
      </c>
      <c r="N10" s="7" t="s">
        <v>11</v>
      </c>
      <c r="O10" s="7">
        <v>4</v>
      </c>
      <c r="P10" s="7">
        <v>29</v>
      </c>
      <c r="Q10" s="7">
        <v>1.44</v>
      </c>
      <c r="R10" s="7" t="s">
        <v>90</v>
      </c>
      <c r="S10" s="216">
        <v>18</v>
      </c>
      <c r="V10" s="66">
        <v>27.66666</v>
      </c>
      <c r="W10" s="66" t="s">
        <v>29</v>
      </c>
    </row>
    <row r="11" spans="2:23" ht="20.100000000000001" customHeight="1" thickBot="1">
      <c r="B11" s="7">
        <v>7</v>
      </c>
      <c r="C11" s="12">
        <v>0.57976851851851852</v>
      </c>
      <c r="D11" s="12">
        <v>0.57986111111111105</v>
      </c>
      <c r="E11" s="12">
        <f t="shared" si="1"/>
        <v>9.2592592592533052E-5</v>
      </c>
      <c r="F11" s="7"/>
      <c r="G11" s="2">
        <f t="shared" si="0"/>
        <v>1.0763888888889461E-3</v>
      </c>
      <c r="I11" s="1"/>
      <c r="L11" s="7">
        <v>7</v>
      </c>
      <c r="M11" s="7">
        <v>0.08</v>
      </c>
      <c r="N11" s="7" t="s">
        <v>12</v>
      </c>
      <c r="O11" s="216">
        <v>5</v>
      </c>
      <c r="P11" s="7">
        <v>30</v>
      </c>
      <c r="Q11" s="7">
        <v>1.05</v>
      </c>
      <c r="R11" s="7" t="s">
        <v>90</v>
      </c>
      <c r="S11" s="217"/>
      <c r="V11" s="66" t="s">
        <v>24</v>
      </c>
      <c r="W11" s="66" t="s">
        <v>26</v>
      </c>
    </row>
    <row r="12" spans="2:23" ht="20.100000000000001" customHeight="1" thickBot="1">
      <c r="B12" s="7">
        <v>8</v>
      </c>
      <c r="C12" s="12">
        <v>0.58084490740740746</v>
      </c>
      <c r="D12" s="12">
        <v>0.58127314814814812</v>
      </c>
      <c r="E12" s="12">
        <f t="shared" si="1"/>
        <v>4.2824074074065965E-4</v>
      </c>
      <c r="F12" s="12"/>
      <c r="G12" s="2">
        <f t="shared" si="0"/>
        <v>2.4305555555554914E-3</v>
      </c>
      <c r="I12" s="2"/>
      <c r="L12" s="7">
        <v>8</v>
      </c>
      <c r="M12" s="7">
        <v>0.37</v>
      </c>
      <c r="N12" s="7" t="s">
        <v>12</v>
      </c>
      <c r="O12" s="218"/>
      <c r="P12" s="7">
        <v>31</v>
      </c>
      <c r="Q12" s="7">
        <v>0.3</v>
      </c>
      <c r="R12" s="7" t="s">
        <v>89</v>
      </c>
      <c r="S12" s="216">
        <v>19</v>
      </c>
      <c r="V12" s="66" t="s">
        <v>25</v>
      </c>
      <c r="W12" s="66" t="s">
        <v>27</v>
      </c>
    </row>
    <row r="13" spans="2:23" ht="20.100000000000001" customHeight="1" thickBot="1">
      <c r="B13" s="7">
        <v>9</v>
      </c>
      <c r="C13" s="12">
        <v>0.58327546296296295</v>
      </c>
      <c r="D13" s="12">
        <v>0.58462962962962961</v>
      </c>
      <c r="E13" s="12">
        <f t="shared" si="1"/>
        <v>1.3541666666666563E-3</v>
      </c>
      <c r="F13" s="7"/>
      <c r="G13" s="2">
        <f t="shared" si="0"/>
        <v>1.1354166666666665E-2</v>
      </c>
      <c r="I13" s="1"/>
      <c r="L13" s="7">
        <v>9</v>
      </c>
      <c r="M13" s="7">
        <v>1.57</v>
      </c>
      <c r="N13" s="7" t="s">
        <v>12</v>
      </c>
      <c r="O13" s="217"/>
      <c r="P13" s="7">
        <v>32</v>
      </c>
      <c r="Q13" s="7">
        <v>1</v>
      </c>
      <c r="R13" s="7" t="s">
        <v>89</v>
      </c>
      <c r="S13" s="218"/>
      <c r="V13" s="66">
        <v>-1.6839999999999999</v>
      </c>
      <c r="W13" s="66" t="s">
        <v>30</v>
      </c>
    </row>
    <row r="14" spans="2:23" ht="20.100000000000001" customHeight="1" thickBot="1">
      <c r="B14" s="7">
        <v>10</v>
      </c>
      <c r="C14" s="12">
        <v>0.59462962962962962</v>
      </c>
      <c r="D14" s="12">
        <v>0.59505787037037039</v>
      </c>
      <c r="E14" s="12">
        <f t="shared" si="1"/>
        <v>4.2824074074077068E-4</v>
      </c>
      <c r="F14" s="7"/>
      <c r="G14" s="2">
        <f t="shared" si="0"/>
        <v>5.2083333333341475E-4</v>
      </c>
      <c r="I14" s="1"/>
      <c r="L14" s="7">
        <v>10</v>
      </c>
      <c r="M14" s="7">
        <v>0.37</v>
      </c>
      <c r="N14" s="7" t="s">
        <v>11</v>
      </c>
      <c r="O14" s="7">
        <v>6</v>
      </c>
      <c r="P14" s="7">
        <v>33</v>
      </c>
      <c r="Q14" s="7">
        <v>2</v>
      </c>
      <c r="R14" s="7" t="s">
        <v>89</v>
      </c>
      <c r="S14" s="218"/>
      <c r="V14" s="66">
        <v>0.73</v>
      </c>
      <c r="W14" s="66" t="s">
        <v>31</v>
      </c>
    </row>
    <row r="15" spans="2:23" ht="20.100000000000001" customHeight="1" thickBot="1">
      <c r="B15" s="7">
        <v>11</v>
      </c>
      <c r="C15" s="12">
        <v>0.59515046296296303</v>
      </c>
      <c r="D15" s="105">
        <v>0.59574074074074079</v>
      </c>
      <c r="E15" s="12">
        <f t="shared" si="1"/>
        <v>5.9027777777775903E-4</v>
      </c>
      <c r="F15" s="7"/>
      <c r="G15" s="2">
        <f t="shared" si="0"/>
        <v>4.3287037037036402E-3</v>
      </c>
      <c r="I15" s="1"/>
      <c r="L15" s="7">
        <v>11</v>
      </c>
      <c r="M15" s="7">
        <v>0.51</v>
      </c>
      <c r="N15" s="7" t="s">
        <v>12</v>
      </c>
      <c r="O15" s="7">
        <v>7</v>
      </c>
      <c r="P15" s="7">
        <v>34</v>
      </c>
      <c r="Q15" s="7">
        <v>4.18</v>
      </c>
      <c r="R15" s="7" t="s">
        <v>89</v>
      </c>
      <c r="S15" s="218"/>
      <c r="V15" s="66" t="s">
        <v>63</v>
      </c>
      <c r="W15" s="66" t="s">
        <v>32</v>
      </c>
    </row>
    <row r="16" spans="2:23" ht="20.100000000000001" customHeight="1">
      <c r="B16" s="7">
        <v>12</v>
      </c>
      <c r="C16" s="12">
        <v>0.59947916666666667</v>
      </c>
      <c r="D16" s="12">
        <v>0.59988425925925926</v>
      </c>
      <c r="E16" s="12">
        <f>D16-C16</f>
        <v>4.050925925925819E-4</v>
      </c>
      <c r="F16" s="7"/>
      <c r="G16" s="2">
        <f t="shared" si="0"/>
        <v>2.3449074074074039E-2</v>
      </c>
      <c r="I16" s="1"/>
      <c r="L16" s="7">
        <v>12</v>
      </c>
      <c r="M16" s="7">
        <v>0.35</v>
      </c>
      <c r="N16" s="7" t="s">
        <v>11</v>
      </c>
      <c r="O16" s="7">
        <v>8</v>
      </c>
      <c r="P16" s="7">
        <v>35</v>
      </c>
      <c r="Q16" s="7">
        <v>5.5</v>
      </c>
      <c r="R16" s="7" t="s">
        <v>89</v>
      </c>
      <c r="S16" s="217"/>
    </row>
    <row r="17" spans="2:19" ht="18.95" customHeight="1">
      <c r="B17" s="7">
        <v>13</v>
      </c>
      <c r="C17" s="12">
        <v>0.62292824074074071</v>
      </c>
      <c r="D17" s="12">
        <v>0.62421296296296302</v>
      </c>
      <c r="E17" s="12">
        <f t="shared" si="1"/>
        <v>1.284722222222312E-3</v>
      </c>
      <c r="F17" s="7"/>
      <c r="G17" s="2">
        <f>C19-C17</f>
        <v>1.3773148148148451E-3</v>
      </c>
      <c r="I17" s="1"/>
      <c r="L17" s="7">
        <v>13</v>
      </c>
      <c r="M17" s="7">
        <v>1.51</v>
      </c>
      <c r="N17" s="7" t="s">
        <v>12</v>
      </c>
      <c r="O17" s="7">
        <v>9</v>
      </c>
      <c r="P17" s="7">
        <v>36</v>
      </c>
      <c r="Q17" s="7">
        <v>1.2</v>
      </c>
      <c r="R17" s="7" t="s">
        <v>90</v>
      </c>
      <c r="S17" s="216">
        <v>20</v>
      </c>
    </row>
    <row r="18" spans="2:19" ht="18.95" customHeight="1">
      <c r="B18" s="7"/>
      <c r="C18" s="12"/>
      <c r="D18" s="12"/>
      <c r="E18" s="12"/>
      <c r="F18" s="7"/>
      <c r="G18" s="2"/>
      <c r="I18" s="1"/>
      <c r="L18" s="7"/>
      <c r="M18" s="7"/>
      <c r="N18" s="7"/>
      <c r="O18" s="138"/>
      <c r="P18" s="7"/>
      <c r="Q18" s="7"/>
      <c r="R18" s="7"/>
      <c r="S18" s="218"/>
    </row>
    <row r="19" spans="2:19" ht="18.95" customHeight="1">
      <c r="B19" s="7">
        <v>14</v>
      </c>
      <c r="C19" s="12">
        <v>0.62430555555555556</v>
      </c>
      <c r="D19" s="12">
        <v>0.6247800925925926</v>
      </c>
      <c r="E19" s="12">
        <f t="shared" si="1"/>
        <v>4.745370370370372E-4</v>
      </c>
      <c r="F19" s="7"/>
      <c r="G19" s="2"/>
      <c r="I19" s="1"/>
      <c r="L19" s="7">
        <v>14</v>
      </c>
      <c r="M19" s="7">
        <v>0.41</v>
      </c>
      <c r="N19" s="7" t="s">
        <v>11</v>
      </c>
      <c r="O19" s="216">
        <v>10</v>
      </c>
      <c r="P19" s="7">
        <v>37</v>
      </c>
      <c r="Q19" s="7">
        <v>0.15</v>
      </c>
      <c r="R19" s="7" t="s">
        <v>90</v>
      </c>
      <c r="S19" s="217"/>
    </row>
    <row r="20" spans="2:19" ht="18.95" customHeight="1">
      <c r="B20" s="7">
        <v>15</v>
      </c>
      <c r="C20" s="12">
        <v>0.79618055555555556</v>
      </c>
      <c r="D20" s="12">
        <v>0.79636574074074085</v>
      </c>
      <c r="E20" s="12">
        <f t="shared" si="1"/>
        <v>1.8518518518528815E-4</v>
      </c>
      <c r="F20" s="7"/>
      <c r="G20" s="2">
        <f t="shared" si="0"/>
        <v>3.7037037037035425E-4</v>
      </c>
      <c r="I20" s="1"/>
      <c r="L20" s="7">
        <v>15</v>
      </c>
      <c r="M20" s="7">
        <v>0.16</v>
      </c>
      <c r="N20" s="7" t="s">
        <v>11</v>
      </c>
      <c r="O20" s="217"/>
      <c r="P20" s="7">
        <v>38</v>
      </c>
      <c r="Q20" s="7">
        <v>1</v>
      </c>
      <c r="R20" s="7" t="s">
        <v>89</v>
      </c>
      <c r="S20" s="216">
        <v>21</v>
      </c>
    </row>
    <row r="21" spans="2:19" ht="18.95" customHeight="1">
      <c r="B21" s="7">
        <v>16</v>
      </c>
      <c r="C21" s="12">
        <v>0.79655092592592591</v>
      </c>
      <c r="D21" s="12">
        <v>0.79780092592592589</v>
      </c>
      <c r="E21" s="12">
        <f t="shared" si="1"/>
        <v>1.2499999999999734E-3</v>
      </c>
      <c r="F21" s="7"/>
      <c r="G21" s="2">
        <f t="shared" si="0"/>
        <v>1.0046296296296386E-2</v>
      </c>
      <c r="I21" s="1"/>
      <c r="L21" s="7">
        <v>16</v>
      </c>
      <c r="M21" s="7">
        <v>1.48</v>
      </c>
      <c r="N21" s="7" t="s">
        <v>12</v>
      </c>
      <c r="O21" s="7">
        <v>11</v>
      </c>
      <c r="P21" s="7">
        <v>39</v>
      </c>
      <c r="Q21" s="7">
        <v>2.2799999999999998</v>
      </c>
      <c r="R21" s="7" t="s">
        <v>89</v>
      </c>
      <c r="S21" s="217"/>
    </row>
    <row r="22" spans="2:19" ht="18.95" customHeight="1">
      <c r="B22" s="7">
        <v>17</v>
      </c>
      <c r="C22" s="12">
        <v>0.8065972222222223</v>
      </c>
      <c r="D22" s="105">
        <v>0.80763888888888891</v>
      </c>
      <c r="E22" s="12">
        <f t="shared" si="1"/>
        <v>1.0416666666666075E-3</v>
      </c>
      <c r="F22" s="7"/>
      <c r="G22" s="2">
        <f t="shared" si="0"/>
        <v>1.3888888888887729E-3</v>
      </c>
      <c r="I22" s="1"/>
      <c r="L22" s="7">
        <v>17</v>
      </c>
      <c r="M22" s="7">
        <v>1.3</v>
      </c>
      <c r="N22" s="7" t="s">
        <v>11</v>
      </c>
      <c r="O22" s="216">
        <v>12</v>
      </c>
      <c r="P22" s="7">
        <v>40</v>
      </c>
      <c r="Q22" s="7">
        <v>1.04</v>
      </c>
      <c r="R22" s="7" t="s">
        <v>90</v>
      </c>
      <c r="S22" s="216">
        <v>22</v>
      </c>
    </row>
    <row r="23" spans="2:19" ht="18.95" customHeight="1">
      <c r="B23" s="7">
        <v>18</v>
      </c>
      <c r="C23" s="12">
        <v>0.80798611111111107</v>
      </c>
      <c r="D23" s="12">
        <v>0.80891203703703696</v>
      </c>
      <c r="E23" s="12">
        <f t="shared" si="1"/>
        <v>9.2592592592588563E-4</v>
      </c>
      <c r="F23" s="7"/>
      <c r="G23" s="2">
        <f t="shared" si="0"/>
        <v>1.0416666666667185E-3</v>
      </c>
      <c r="I23" s="1"/>
      <c r="L23" s="7">
        <v>18</v>
      </c>
      <c r="M23" s="7">
        <v>1.2</v>
      </c>
      <c r="N23" s="7" t="s">
        <v>11</v>
      </c>
      <c r="O23" s="218"/>
      <c r="P23" s="7">
        <v>41</v>
      </c>
      <c r="Q23" s="7">
        <v>0.56999999999999995</v>
      </c>
      <c r="R23" s="7" t="s">
        <v>90</v>
      </c>
      <c r="S23" s="217"/>
    </row>
    <row r="24" spans="2:19" ht="18.95" customHeight="1">
      <c r="B24" s="7">
        <v>19</v>
      </c>
      <c r="C24" s="12">
        <v>0.80902777777777779</v>
      </c>
      <c r="D24" s="12">
        <v>0.80972222222222223</v>
      </c>
      <c r="E24" s="12">
        <f t="shared" si="1"/>
        <v>6.9444444444444198E-4</v>
      </c>
      <c r="F24" s="7"/>
      <c r="G24" s="2">
        <f t="shared" si="0"/>
        <v>1.2731481481481621E-3</v>
      </c>
      <c r="I24" s="1"/>
      <c r="L24" s="7">
        <v>19</v>
      </c>
      <c r="M24" s="7">
        <v>1</v>
      </c>
      <c r="N24" s="7" t="s">
        <v>11</v>
      </c>
      <c r="O24" s="217"/>
      <c r="P24" s="7">
        <v>42</v>
      </c>
      <c r="Q24" s="7">
        <v>3.11</v>
      </c>
      <c r="R24" s="7" t="s">
        <v>89</v>
      </c>
      <c r="S24" s="7">
        <v>23</v>
      </c>
    </row>
    <row r="25" spans="2:19" ht="18.95" customHeight="1">
      <c r="B25" s="7">
        <v>20</v>
      </c>
      <c r="C25" s="12">
        <v>0.81030092592592595</v>
      </c>
      <c r="D25" s="12">
        <v>0.81156249999999996</v>
      </c>
      <c r="E25" s="12">
        <f t="shared" si="1"/>
        <v>1.2615740740740122E-3</v>
      </c>
      <c r="F25" s="12"/>
      <c r="G25" s="2">
        <f t="shared" si="0"/>
        <v>1.5162037037036447E-3</v>
      </c>
      <c r="I25" s="2"/>
      <c r="L25" s="7">
        <v>20</v>
      </c>
      <c r="M25" s="7">
        <v>1.49</v>
      </c>
      <c r="N25" s="7" t="s">
        <v>12</v>
      </c>
      <c r="O25" s="7">
        <v>13</v>
      </c>
      <c r="P25" s="7">
        <v>43</v>
      </c>
      <c r="Q25" s="7">
        <v>1.47</v>
      </c>
      <c r="R25" s="7" t="s">
        <v>90</v>
      </c>
      <c r="S25" s="216">
        <v>24</v>
      </c>
    </row>
    <row r="26" spans="2:19" ht="18.95" customHeight="1">
      <c r="B26" s="7">
        <v>21</v>
      </c>
      <c r="C26" s="12">
        <v>0.8118171296296296</v>
      </c>
      <c r="D26" s="12">
        <v>0.81212962962962953</v>
      </c>
      <c r="E26" s="12">
        <f t="shared" si="1"/>
        <v>3.1249999999993783E-4</v>
      </c>
      <c r="F26" s="103"/>
      <c r="G26" s="2">
        <f t="shared" si="0"/>
        <v>6.828703703704031E-4</v>
      </c>
      <c r="I26" s="131"/>
      <c r="L26" s="7">
        <v>21</v>
      </c>
      <c r="M26" s="7">
        <v>0.27</v>
      </c>
      <c r="N26" s="7" t="s">
        <v>11</v>
      </c>
      <c r="O26" s="7">
        <v>14</v>
      </c>
      <c r="P26" s="7">
        <v>44</v>
      </c>
      <c r="Q26" s="7">
        <v>0.55000000000000004</v>
      </c>
      <c r="R26" s="7" t="s">
        <v>90</v>
      </c>
      <c r="S26" s="217"/>
    </row>
    <row r="27" spans="2:19" ht="18.95" customHeight="1">
      <c r="B27" s="7">
        <v>22</v>
      </c>
      <c r="C27" s="12">
        <v>0.8125</v>
      </c>
      <c r="D27" s="12">
        <v>0.8131018518518518</v>
      </c>
      <c r="E27" s="12">
        <f t="shared" si="1"/>
        <v>6.018518518517979E-4</v>
      </c>
      <c r="F27" s="12"/>
      <c r="G27" s="131">
        <f t="shared" si="0"/>
        <v>2.0833333333333259E-3</v>
      </c>
      <c r="I27" s="2"/>
      <c r="L27" s="7">
        <v>22</v>
      </c>
      <c r="M27" s="7">
        <v>0.52</v>
      </c>
      <c r="N27" s="7" t="s">
        <v>12</v>
      </c>
      <c r="O27" s="216">
        <v>15</v>
      </c>
      <c r="P27" s="7">
        <v>45</v>
      </c>
      <c r="Q27" s="7">
        <v>3.49</v>
      </c>
      <c r="R27" s="7" t="s">
        <v>89</v>
      </c>
      <c r="S27" s="7">
        <v>25</v>
      </c>
    </row>
    <row r="28" spans="2:19" ht="18.95" customHeight="1">
      <c r="B28" s="7">
        <v>23</v>
      </c>
      <c r="C28" s="12">
        <v>0.81458333333333333</v>
      </c>
      <c r="D28" s="12">
        <v>0.81527777777777777</v>
      </c>
      <c r="E28" s="12">
        <f t="shared" si="1"/>
        <v>6.9444444444444198E-4</v>
      </c>
      <c r="F28" s="7"/>
      <c r="G28" s="2">
        <f t="shared" si="0"/>
        <v>3.4722222222222099E-3</v>
      </c>
      <c r="I28" s="1"/>
      <c r="L28" s="7">
        <v>23</v>
      </c>
      <c r="M28" s="7">
        <v>1</v>
      </c>
      <c r="N28" s="7" t="s">
        <v>12</v>
      </c>
      <c r="O28" s="217"/>
      <c r="P28" s="7"/>
      <c r="Q28" s="7"/>
      <c r="R28" s="7"/>
      <c r="S28" s="7"/>
    </row>
    <row r="29" spans="2:19" ht="18.95" customHeight="1">
      <c r="B29" s="7">
        <v>24</v>
      </c>
      <c r="C29" s="12">
        <v>0.81805555555555554</v>
      </c>
      <c r="D29" s="12">
        <v>0.81974537037037043</v>
      </c>
      <c r="E29" s="12">
        <f t="shared" si="1"/>
        <v>1.6898148148148939E-3</v>
      </c>
      <c r="F29" s="12"/>
      <c r="G29" s="2">
        <f t="shared" si="0"/>
        <v>1.7129629629629717E-3</v>
      </c>
      <c r="I29" s="2"/>
    </row>
    <row r="30" spans="2:19" ht="18.95" customHeight="1">
      <c r="B30" s="7">
        <v>25</v>
      </c>
      <c r="C30" s="12">
        <v>0.81976851851851851</v>
      </c>
      <c r="D30" s="12">
        <v>0.8208333333333333</v>
      </c>
      <c r="E30" s="12">
        <f t="shared" si="1"/>
        <v>1.0648148148147962E-3</v>
      </c>
      <c r="F30" s="103">
        <v>0.6</v>
      </c>
      <c r="G30" s="2">
        <f t="shared" si="0"/>
        <v>1.7592592592592382E-3</v>
      </c>
      <c r="I30" s="131"/>
    </row>
    <row r="31" spans="2:19" ht="18.95" customHeight="1">
      <c r="B31" s="7">
        <v>26</v>
      </c>
      <c r="C31" s="12">
        <v>0.82152777777777775</v>
      </c>
      <c r="D31" s="12">
        <v>0.8222222222222223</v>
      </c>
      <c r="E31" s="12">
        <f t="shared" si="1"/>
        <v>6.94444444444553E-4</v>
      </c>
      <c r="F31" s="7"/>
      <c r="G31" s="131">
        <f t="shared" si="0"/>
        <v>6.94444444444553E-4</v>
      </c>
      <c r="I31" s="1"/>
    </row>
    <row r="32" spans="2:19" ht="18.95" customHeight="1">
      <c r="B32" s="7">
        <v>27</v>
      </c>
      <c r="C32" s="12">
        <v>0.8222222222222223</v>
      </c>
      <c r="D32" s="12">
        <v>0.82289351851851855</v>
      </c>
      <c r="E32" s="12">
        <f t="shared" si="1"/>
        <v>6.712962962962532E-4</v>
      </c>
      <c r="F32" s="12"/>
      <c r="G32" s="2">
        <f t="shared" si="0"/>
        <v>6.9444444444433095E-4</v>
      </c>
      <c r="I32" s="2"/>
    </row>
    <row r="33" spans="2:23" ht="18.95" customHeight="1" thickBot="1">
      <c r="B33" s="7">
        <v>28</v>
      </c>
      <c r="C33" s="12">
        <v>0.82291666666666663</v>
      </c>
      <c r="D33" s="12">
        <v>0.82430555555555562</v>
      </c>
      <c r="E33" s="12">
        <f t="shared" si="1"/>
        <v>1.388888888888995E-3</v>
      </c>
      <c r="F33" s="12"/>
      <c r="G33" s="2">
        <f t="shared" si="0"/>
        <v>1.5972222222222276E-2</v>
      </c>
      <c r="I33" s="2"/>
    </row>
    <row r="34" spans="2:23" ht="17.100000000000001" customHeight="1" thickBot="1">
      <c r="B34" s="7">
        <v>29</v>
      </c>
      <c r="C34" s="12">
        <v>0.83888888888888891</v>
      </c>
      <c r="D34" s="12">
        <v>0.84009259259259261</v>
      </c>
      <c r="E34" s="12">
        <f t="shared" si="1"/>
        <v>1.2037037037037068E-3</v>
      </c>
      <c r="F34" s="7"/>
      <c r="G34" s="2">
        <f t="shared" si="0"/>
        <v>1.2731481481480511E-3</v>
      </c>
      <c r="I34" s="1"/>
      <c r="M34" s="122"/>
      <c r="N34" s="123"/>
      <c r="O34" s="123"/>
      <c r="P34" s="124"/>
    </row>
    <row r="35" spans="2:23" ht="17.100000000000001" customHeight="1" thickBot="1">
      <c r="B35" s="7">
        <v>30</v>
      </c>
      <c r="C35" s="12">
        <v>0.84016203703703696</v>
      </c>
      <c r="D35" s="12">
        <v>0.84091435185185182</v>
      </c>
      <c r="E35" s="12">
        <f t="shared" si="1"/>
        <v>7.523148148148584E-4</v>
      </c>
      <c r="F35" s="103">
        <v>0.5</v>
      </c>
      <c r="G35" s="2">
        <f t="shared" si="0"/>
        <v>7.523148148148584E-4</v>
      </c>
      <c r="I35" s="131"/>
      <c r="M35" s="230" t="s">
        <v>138</v>
      </c>
      <c r="N35" s="231"/>
      <c r="O35" s="231"/>
      <c r="P35" s="226"/>
      <c r="V35" s="199" t="s">
        <v>140</v>
      </c>
      <c r="W35" s="154"/>
    </row>
    <row r="36" spans="2:23" ht="17.100000000000001" customHeight="1" thickBot="1">
      <c r="B36" s="7">
        <v>31</v>
      </c>
      <c r="C36" s="12">
        <v>0.84091435185185182</v>
      </c>
      <c r="D36" s="12">
        <v>0.84126157407407398</v>
      </c>
      <c r="E36" s="12">
        <f t="shared" si="1"/>
        <v>3.4722222222216548E-4</v>
      </c>
      <c r="F36" s="103">
        <v>0.5</v>
      </c>
      <c r="G36" s="131">
        <f t="shared" si="0"/>
        <v>7.523148148148584E-4</v>
      </c>
      <c r="I36" s="131"/>
      <c r="M36" s="125" t="s">
        <v>5</v>
      </c>
      <c r="N36" s="107" t="s">
        <v>6</v>
      </c>
      <c r="O36" s="225" t="s">
        <v>119</v>
      </c>
      <c r="P36" s="226"/>
      <c r="V36" s="66">
        <f>MEDIAN(2.34,0.6,0.6,0.5,0.5,0.3,0.55,0.52)</f>
        <v>0.53500000000000003</v>
      </c>
      <c r="W36" s="66" t="s">
        <v>13</v>
      </c>
    </row>
    <row r="37" spans="2:23" ht="17.100000000000001" customHeight="1" thickBot="1">
      <c r="B37" s="7">
        <v>32</v>
      </c>
      <c r="C37" s="12">
        <v>0.84166666666666667</v>
      </c>
      <c r="D37" s="12">
        <v>0.84236111111111101</v>
      </c>
      <c r="E37" s="12">
        <f t="shared" si="1"/>
        <v>6.9444444444433095E-4</v>
      </c>
      <c r="F37" s="7"/>
      <c r="G37" s="131">
        <f t="shared" si="0"/>
        <v>6.9444444444433095E-4</v>
      </c>
      <c r="I37" s="1"/>
      <c r="M37" s="125">
        <v>1</v>
      </c>
      <c r="N37" s="107">
        <v>2.34</v>
      </c>
      <c r="O37" s="107"/>
      <c r="P37" s="126"/>
      <c r="V37" s="66">
        <v>3</v>
      </c>
      <c r="W37" s="66" t="s">
        <v>28</v>
      </c>
    </row>
    <row r="38" spans="2:23" ht="17.100000000000001" customHeight="1" thickBot="1">
      <c r="B38" s="7">
        <v>33</v>
      </c>
      <c r="C38" s="12">
        <v>0.84236111111111101</v>
      </c>
      <c r="D38" s="12">
        <v>0.84375</v>
      </c>
      <c r="E38" s="12">
        <f t="shared" si="1"/>
        <v>1.388888888888995E-3</v>
      </c>
      <c r="F38" s="12"/>
      <c r="G38" s="2">
        <f t="shared" si="0"/>
        <v>6.4583333333334547E-3</v>
      </c>
      <c r="I38" s="2"/>
      <c r="M38" s="125">
        <v>2</v>
      </c>
      <c r="N38" s="107">
        <v>0.6</v>
      </c>
      <c r="O38" s="107" t="s">
        <v>90</v>
      </c>
      <c r="P38" s="227">
        <v>1</v>
      </c>
      <c r="V38" s="66">
        <v>4</v>
      </c>
      <c r="W38" s="66" t="s">
        <v>5</v>
      </c>
    </row>
    <row r="39" spans="2:23" ht="17.100000000000001" customHeight="1" thickBot="1">
      <c r="B39" s="7">
        <v>34</v>
      </c>
      <c r="C39" s="12">
        <v>0.84881944444444446</v>
      </c>
      <c r="D39" s="12">
        <v>0.85180555555555559</v>
      </c>
      <c r="E39" s="12">
        <f t="shared" si="1"/>
        <v>2.9861111111111338E-3</v>
      </c>
      <c r="F39" s="12"/>
      <c r="G39" s="2">
        <f t="shared" si="0"/>
        <v>3.6111111111110095E-3</v>
      </c>
      <c r="I39" s="2"/>
      <c r="M39" s="125">
        <v>3</v>
      </c>
      <c r="N39" s="107">
        <v>0.6</v>
      </c>
      <c r="O39" s="107" t="s">
        <v>91</v>
      </c>
      <c r="P39" s="228"/>
      <c r="V39" s="66">
        <v>1</v>
      </c>
      <c r="W39" s="66" t="s">
        <v>62</v>
      </c>
    </row>
    <row r="40" spans="2:23" ht="17.100000000000001" customHeight="1" thickBot="1">
      <c r="B40" s="7">
        <v>35</v>
      </c>
      <c r="C40" s="12">
        <v>0.85243055555555547</v>
      </c>
      <c r="D40" s="12">
        <v>0.85648148148148151</v>
      </c>
      <c r="E40" s="12">
        <f t="shared" si="1"/>
        <v>4.0509259259260411E-3</v>
      </c>
      <c r="F40" s="12"/>
      <c r="G40" s="2">
        <f t="shared" si="0"/>
        <v>4.1666666666667629E-3</v>
      </c>
      <c r="I40" s="2"/>
      <c r="M40" s="125">
        <v>4</v>
      </c>
      <c r="N40" s="107">
        <v>0.5</v>
      </c>
      <c r="O40" s="107" t="s">
        <v>90</v>
      </c>
      <c r="P40" s="228"/>
      <c r="V40" s="66">
        <v>8</v>
      </c>
      <c r="W40" s="66" t="s">
        <v>19</v>
      </c>
    </row>
    <row r="41" spans="2:23" ht="17.100000000000001" customHeight="1" thickBot="1">
      <c r="B41" s="7">
        <v>36</v>
      </c>
      <c r="C41" s="12">
        <v>0.85659722222222223</v>
      </c>
      <c r="D41" s="12">
        <v>0.85752314814814812</v>
      </c>
      <c r="E41" s="12">
        <f t="shared" si="1"/>
        <v>9.2592592592588563E-4</v>
      </c>
      <c r="F41" s="15"/>
      <c r="G41" s="2">
        <f t="shared" si="0"/>
        <v>1.0416666666666075E-3</v>
      </c>
      <c r="I41" s="132"/>
      <c r="M41" s="125">
        <v>5</v>
      </c>
      <c r="N41" s="107">
        <v>0.5</v>
      </c>
      <c r="O41" s="107" t="s">
        <v>91</v>
      </c>
      <c r="P41" s="228"/>
      <c r="V41" s="66">
        <v>3</v>
      </c>
      <c r="W41" s="66" t="s">
        <v>29</v>
      </c>
    </row>
    <row r="42" spans="2:23" ht="17.100000000000001" customHeight="1" thickBot="1">
      <c r="B42" s="7">
        <v>37</v>
      </c>
      <c r="C42" s="12">
        <v>0.85763888888888884</v>
      </c>
      <c r="D42" s="12">
        <v>0.85781249999999998</v>
      </c>
      <c r="E42" s="12">
        <f t="shared" si="1"/>
        <v>1.7361111111113825E-4</v>
      </c>
      <c r="F42" s="12"/>
      <c r="G42" s="132">
        <f t="shared" si="0"/>
        <v>6.94444444444553E-4</v>
      </c>
      <c r="I42" s="2"/>
      <c r="M42" s="125">
        <v>6</v>
      </c>
      <c r="N42" s="107">
        <v>0.3</v>
      </c>
      <c r="O42" s="107" t="s">
        <v>90</v>
      </c>
      <c r="P42" s="229"/>
      <c r="V42" s="66" t="s">
        <v>24</v>
      </c>
      <c r="W42" s="66" t="s">
        <v>26</v>
      </c>
    </row>
    <row r="43" spans="2:23" ht="17.100000000000001" customHeight="1" thickBot="1">
      <c r="B43" s="7">
        <v>38</v>
      </c>
      <c r="C43" s="12">
        <v>0.85833333333333339</v>
      </c>
      <c r="D43" s="12">
        <v>0.85902777777777783</v>
      </c>
      <c r="E43" s="12">
        <f t="shared" si="1"/>
        <v>6.9444444444444198E-4</v>
      </c>
      <c r="F43" s="7"/>
      <c r="G43" s="2">
        <f t="shared" si="0"/>
        <v>2.4537037037036802E-3</v>
      </c>
      <c r="I43" s="1"/>
      <c r="M43" s="125">
        <v>7</v>
      </c>
      <c r="N43" s="107">
        <v>0.55000000000000004</v>
      </c>
      <c r="O43" s="107" t="s">
        <v>89</v>
      </c>
      <c r="P43" s="126">
        <v>2</v>
      </c>
      <c r="V43" s="66" t="s">
        <v>25</v>
      </c>
      <c r="W43" s="66" t="s">
        <v>27</v>
      </c>
    </row>
    <row r="44" spans="2:23" ht="17.100000000000001" customHeight="1" thickBot="1">
      <c r="B44" s="7">
        <v>39</v>
      </c>
      <c r="C44" s="12">
        <v>0.86078703703703707</v>
      </c>
      <c r="D44" s="12">
        <v>0.86249999999999993</v>
      </c>
      <c r="E44" s="12">
        <f t="shared" si="1"/>
        <v>1.7129629629628607E-3</v>
      </c>
      <c r="F44" s="15"/>
      <c r="G44" s="2">
        <f t="shared" si="0"/>
        <v>2.0833333333333259E-3</v>
      </c>
      <c r="I44" s="132"/>
      <c r="M44" s="127">
        <v>8</v>
      </c>
      <c r="N44" s="128">
        <v>0.52</v>
      </c>
      <c r="O44" s="128" t="s">
        <v>90</v>
      </c>
      <c r="P44" s="129">
        <v>3</v>
      </c>
      <c r="V44" s="66">
        <v>-1.9079999999999999</v>
      </c>
      <c r="W44" s="66" t="s">
        <v>30</v>
      </c>
    </row>
    <row r="45" spans="2:23" ht="17.100000000000001" customHeight="1" thickBot="1">
      <c r="B45" s="7">
        <v>40</v>
      </c>
      <c r="C45" s="12">
        <v>0.8628703703703704</v>
      </c>
      <c r="D45" s="12">
        <v>0.86361111111111111</v>
      </c>
      <c r="E45" s="12">
        <f t="shared" si="1"/>
        <v>7.407407407407085E-4</v>
      </c>
      <c r="F45" s="103">
        <v>0.3</v>
      </c>
      <c r="G45" s="132">
        <f t="shared" si="0"/>
        <v>3.1365740740740833E-3</v>
      </c>
      <c r="I45" s="131"/>
      <c r="V45" s="66">
        <v>0.81589999999999996</v>
      </c>
      <c r="W45" s="66" t="s">
        <v>31</v>
      </c>
    </row>
    <row r="46" spans="2:23" ht="17.100000000000001" customHeight="1" thickBot="1">
      <c r="B46" s="7">
        <v>41</v>
      </c>
      <c r="C46" s="12">
        <v>0.86600694444444448</v>
      </c>
      <c r="D46" s="12">
        <v>0.8666666666666667</v>
      </c>
      <c r="E46" s="12">
        <f t="shared" si="1"/>
        <v>6.5972222222221433E-4</v>
      </c>
      <c r="F46" s="15"/>
      <c r="G46" s="131">
        <f t="shared" si="0"/>
        <v>1.2152777777777457E-3</v>
      </c>
      <c r="I46" s="132"/>
      <c r="V46" s="66" t="s">
        <v>63</v>
      </c>
      <c r="W46" s="66" t="s">
        <v>32</v>
      </c>
    </row>
    <row r="47" spans="2:23" ht="17.100000000000001" customHeight="1">
      <c r="B47" s="7">
        <v>42</v>
      </c>
      <c r="C47" s="12">
        <v>0.86722222222222223</v>
      </c>
      <c r="D47" s="12">
        <v>0.86943287037037031</v>
      </c>
      <c r="E47" s="12">
        <f t="shared" si="1"/>
        <v>2.2106481481480866E-3</v>
      </c>
      <c r="F47" s="7"/>
      <c r="G47" s="132">
        <f t="shared" si="0"/>
        <v>2.280092592592653E-3</v>
      </c>
      <c r="I47" s="1"/>
    </row>
    <row r="48" spans="2:23" ht="17.100000000000001" customHeight="1">
      <c r="B48" s="7">
        <v>43</v>
      </c>
      <c r="C48" s="12">
        <v>0.86950231481481488</v>
      </c>
      <c r="D48" s="12">
        <v>0.8707407407407407</v>
      </c>
      <c r="E48" s="12">
        <f t="shared" si="1"/>
        <v>1.2384259259258235E-3</v>
      </c>
      <c r="F48" s="7">
        <v>0.55000000000000004</v>
      </c>
      <c r="G48" s="2">
        <f t="shared" si="0"/>
        <v>6.9444444444444198E-4</v>
      </c>
      <c r="I48" s="1"/>
    </row>
    <row r="49" spans="2:9" ht="17.100000000000001" customHeight="1">
      <c r="B49" s="7">
        <v>44</v>
      </c>
      <c r="C49" s="12">
        <v>0.87019675925925932</v>
      </c>
      <c r="D49" s="12">
        <v>0.87083333333333324</v>
      </c>
      <c r="E49" s="12">
        <f t="shared" si="1"/>
        <v>6.3657407407391453E-4</v>
      </c>
      <c r="F49" s="80">
        <v>0.52</v>
      </c>
      <c r="G49" s="2">
        <f t="shared" si="0"/>
        <v>2.0254629629629095E-3</v>
      </c>
      <c r="I49" s="130"/>
    </row>
    <row r="50" spans="2:9" ht="17.100000000000001" customHeight="1">
      <c r="B50" s="7">
        <v>45</v>
      </c>
      <c r="C50" s="12">
        <v>0.87222222222222223</v>
      </c>
      <c r="D50" s="12">
        <v>0.87487268518518524</v>
      </c>
      <c r="E50" s="12">
        <f t="shared" si="1"/>
        <v>2.6504629629630072E-3</v>
      </c>
      <c r="F50" s="12"/>
      <c r="G50" s="2"/>
      <c r="I50" s="2"/>
    </row>
    <row r="51" spans="2:9">
      <c r="E51" s="88">
        <f>AVERAGE(E19:E50)</f>
        <v>1.1255787037036946E-3</v>
      </c>
      <c r="G51" s="2">
        <f>AVERAGE(G5:G50)</f>
        <v>3.1893303186907849E-3</v>
      </c>
    </row>
    <row r="53" spans="2:9">
      <c r="E53" s="88">
        <f>MAX(E5:E51)</f>
        <v>4.0509259259260411E-3</v>
      </c>
    </row>
    <row r="54" spans="2:9">
      <c r="E54" s="88">
        <f>MIN(E5:E50)</f>
        <v>9.2592592592533052E-5</v>
      </c>
    </row>
  </sheetData>
  <mergeCells count="20">
    <mergeCell ref="O36:P36"/>
    <mergeCell ref="P38:P42"/>
    <mergeCell ref="V35:W35"/>
    <mergeCell ref="U4:V4"/>
    <mergeCell ref="M35:P35"/>
    <mergeCell ref="O19:O20"/>
    <mergeCell ref="O22:O24"/>
    <mergeCell ref="O27:O28"/>
    <mergeCell ref="S6:S8"/>
    <mergeCell ref="S10:S11"/>
    <mergeCell ref="S12:S16"/>
    <mergeCell ref="S17:S19"/>
    <mergeCell ref="S20:S21"/>
    <mergeCell ref="S22:S23"/>
    <mergeCell ref="S25:S26"/>
    <mergeCell ref="B3:F3"/>
    <mergeCell ref="K2:R3"/>
    <mergeCell ref="M4:N4"/>
    <mergeCell ref="Q4:R4"/>
    <mergeCell ref="O11:O1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H70"/>
  <sheetViews>
    <sheetView topLeftCell="A42" workbookViewId="0">
      <selection activeCell="F63" sqref="F3:F63"/>
    </sheetView>
  </sheetViews>
  <sheetFormatPr defaultRowHeight="15"/>
  <cols>
    <col min="1" max="1" width="7.7109375" customWidth="1"/>
    <col min="2" max="2" width="11" style="142" customWidth="1"/>
    <col min="3" max="8" width="11" customWidth="1"/>
  </cols>
  <sheetData>
    <row r="1" spans="1:8">
      <c r="A1" s="139"/>
      <c r="E1" s="142"/>
    </row>
    <row r="2" spans="1:8">
      <c r="A2" s="141" t="s">
        <v>0</v>
      </c>
      <c r="B2" s="143" t="s">
        <v>1</v>
      </c>
      <c r="C2" t="s">
        <v>2</v>
      </c>
      <c r="D2" t="s">
        <v>3</v>
      </c>
      <c r="E2" t="s">
        <v>195</v>
      </c>
      <c r="F2" s="140" t="s">
        <v>4</v>
      </c>
      <c r="G2" t="s">
        <v>196</v>
      </c>
    </row>
    <row r="3" spans="1:8">
      <c r="A3">
        <v>1</v>
      </c>
      <c r="B3" s="142">
        <v>0.41803240740740738</v>
      </c>
      <c r="C3" s="88">
        <v>0.41886574074074073</v>
      </c>
      <c r="E3" s="142"/>
      <c r="F3" s="88">
        <f t="shared" ref="F3:F34" si="0">C3-B3</f>
        <v>8.3333333333335258E-4</v>
      </c>
      <c r="G3" s="142">
        <f t="shared" ref="G3:G34" si="1">B4-B3</f>
        <v>2.0833333333333814E-3</v>
      </c>
      <c r="H3" t="s">
        <v>199</v>
      </c>
    </row>
    <row r="4" spans="1:8">
      <c r="A4">
        <v>2</v>
      </c>
      <c r="B4" s="142">
        <v>0.42011574074074076</v>
      </c>
      <c r="C4" s="88">
        <v>0.42052083333333329</v>
      </c>
      <c r="E4" s="142"/>
      <c r="F4" s="88">
        <f t="shared" si="0"/>
        <v>4.0509259259252639E-4</v>
      </c>
      <c r="G4" s="142">
        <f t="shared" si="1"/>
        <v>6.018518518517979E-4</v>
      </c>
    </row>
    <row r="5" spans="1:8">
      <c r="A5">
        <v>3</v>
      </c>
      <c r="B5" s="142">
        <v>0.42071759259259256</v>
      </c>
      <c r="C5" s="88">
        <v>0.42077546296296298</v>
      </c>
      <c r="E5" s="142"/>
      <c r="F5" s="88">
        <f t="shared" si="0"/>
        <v>5.7870370370416424E-5</v>
      </c>
      <c r="G5" s="142">
        <f t="shared" si="1"/>
        <v>4.6296296296294281E-4</v>
      </c>
    </row>
    <row r="6" spans="1:8">
      <c r="A6">
        <v>4</v>
      </c>
      <c r="B6" s="142">
        <v>0.4211805555555555</v>
      </c>
      <c r="C6" s="88">
        <v>0.42190972222222217</v>
      </c>
      <c r="E6" s="142"/>
      <c r="F6" s="88">
        <f t="shared" si="0"/>
        <v>7.2916666666666963E-4</v>
      </c>
      <c r="G6" s="142">
        <f t="shared" si="1"/>
        <v>1.2384259259259345E-3</v>
      </c>
    </row>
    <row r="7" spans="1:8">
      <c r="A7">
        <v>5</v>
      </c>
      <c r="B7" s="142">
        <v>0.42241898148148144</v>
      </c>
      <c r="C7" s="88">
        <v>0.4230902777777778</v>
      </c>
      <c r="D7" s="88">
        <v>0.42204861111111108</v>
      </c>
      <c r="E7" s="142"/>
      <c r="F7" s="88">
        <f t="shared" si="0"/>
        <v>6.7129629629636423E-4</v>
      </c>
      <c r="G7" s="142">
        <f t="shared" si="1"/>
        <v>1.6550925925926108E-3</v>
      </c>
    </row>
    <row r="8" spans="1:8">
      <c r="A8">
        <v>6</v>
      </c>
      <c r="B8" s="142">
        <v>0.42407407407407405</v>
      </c>
      <c r="C8" s="88">
        <v>0.42476851851851855</v>
      </c>
      <c r="E8" s="88">
        <f t="shared" ref="E8" si="2">B8-D7</f>
        <v>2.025462962962965E-3</v>
      </c>
      <c r="F8" s="88">
        <f t="shared" si="0"/>
        <v>6.9444444444449749E-4</v>
      </c>
      <c r="G8" s="142">
        <f t="shared" si="1"/>
        <v>6.0763888888888951E-3</v>
      </c>
    </row>
    <row r="9" spans="1:8">
      <c r="A9">
        <v>7</v>
      </c>
      <c r="B9" s="142">
        <v>0.43015046296296294</v>
      </c>
      <c r="C9" s="88">
        <v>0.43092592592592593</v>
      </c>
      <c r="E9" s="142"/>
      <c r="F9" s="88">
        <f t="shared" si="0"/>
        <v>7.7546296296299166E-4</v>
      </c>
      <c r="G9" s="142">
        <f t="shared" si="1"/>
        <v>2.4652777777777746E-3</v>
      </c>
    </row>
    <row r="10" spans="1:8">
      <c r="A10">
        <v>8</v>
      </c>
      <c r="B10" s="142">
        <v>0.43261574074074072</v>
      </c>
      <c r="C10" s="88">
        <v>0.43309027777777781</v>
      </c>
      <c r="E10" s="142"/>
      <c r="F10" s="88">
        <f t="shared" si="0"/>
        <v>4.7453703703709271E-4</v>
      </c>
      <c r="G10" s="142">
        <f t="shared" si="1"/>
        <v>8.4490740740744696E-4</v>
      </c>
    </row>
    <row r="11" spans="1:8">
      <c r="A11">
        <v>9</v>
      </c>
      <c r="B11" s="142">
        <v>0.43346064814814816</v>
      </c>
      <c r="C11" s="88">
        <v>0.43487268518518518</v>
      </c>
      <c r="E11" s="142"/>
      <c r="F11" s="88">
        <f t="shared" si="0"/>
        <v>1.4120370370370172E-3</v>
      </c>
      <c r="G11" s="142">
        <f t="shared" si="1"/>
        <v>4.155092592592613E-3</v>
      </c>
    </row>
    <row r="12" spans="1:8">
      <c r="A12">
        <v>10</v>
      </c>
      <c r="B12" s="142">
        <v>0.43761574074074078</v>
      </c>
      <c r="C12" s="88">
        <v>0.43846064814814811</v>
      </c>
      <c r="E12" s="142"/>
      <c r="F12" s="88">
        <f t="shared" si="0"/>
        <v>8.4490740740733594E-4</v>
      </c>
      <c r="G12" s="142">
        <f t="shared" si="1"/>
        <v>1.5972222222221388E-3</v>
      </c>
    </row>
    <row r="13" spans="1:8">
      <c r="A13">
        <v>11</v>
      </c>
      <c r="B13" s="142">
        <v>0.43921296296296292</v>
      </c>
      <c r="C13" s="88">
        <v>0.43975694444444446</v>
      </c>
      <c r="E13" s="142"/>
      <c r="F13" s="88">
        <f t="shared" si="0"/>
        <v>5.4398148148154801E-4</v>
      </c>
      <c r="G13" s="142">
        <f t="shared" si="1"/>
        <v>2.1064814814815147E-3</v>
      </c>
    </row>
    <row r="14" spans="1:8">
      <c r="A14">
        <v>12</v>
      </c>
      <c r="B14" s="142">
        <v>0.44131944444444443</v>
      </c>
      <c r="C14" s="88">
        <v>0.4427314814814815</v>
      </c>
      <c r="E14" s="142"/>
      <c r="F14" s="88">
        <f t="shared" si="0"/>
        <v>1.4120370370370727E-3</v>
      </c>
      <c r="G14" s="142">
        <f t="shared" si="1"/>
        <v>4.1666666666666519E-3</v>
      </c>
    </row>
    <row r="15" spans="1:8">
      <c r="A15">
        <v>13</v>
      </c>
      <c r="B15" s="142">
        <v>0.44548611111111108</v>
      </c>
      <c r="C15" s="88">
        <v>0.44667824074074075</v>
      </c>
      <c r="E15" s="142"/>
      <c r="F15" s="88">
        <f t="shared" si="0"/>
        <v>1.192129629629668E-3</v>
      </c>
      <c r="G15" s="142">
        <f t="shared" si="1"/>
        <v>5.8796296296296791E-3</v>
      </c>
    </row>
    <row r="16" spans="1:8">
      <c r="A16">
        <v>14</v>
      </c>
      <c r="B16" s="142">
        <v>0.45136574074074076</v>
      </c>
      <c r="C16" s="88">
        <v>0.45236111111111116</v>
      </c>
      <c r="E16" s="142"/>
      <c r="F16" s="88">
        <f t="shared" si="0"/>
        <v>9.9537037037039644E-4</v>
      </c>
      <c r="G16" s="142">
        <f t="shared" si="1"/>
        <v>6.8981481481480977E-3</v>
      </c>
    </row>
    <row r="17" spans="1:7">
      <c r="A17">
        <v>15</v>
      </c>
      <c r="B17" s="142">
        <v>0.45826388888888886</v>
      </c>
      <c r="C17" s="88">
        <v>0.45833333333333331</v>
      </c>
      <c r="E17" s="142"/>
      <c r="F17" s="88">
        <f t="shared" si="0"/>
        <v>6.94444444444553E-5</v>
      </c>
      <c r="G17" s="142"/>
    </row>
    <row r="18" spans="1:7">
      <c r="A18">
        <v>16</v>
      </c>
      <c r="C18">
        <v>1</v>
      </c>
      <c r="E18" s="142"/>
      <c r="F18" s="88"/>
      <c r="G18" s="142"/>
    </row>
    <row r="19" spans="1:7">
      <c r="A19">
        <v>17</v>
      </c>
      <c r="B19" s="142">
        <v>0.57362268518518522</v>
      </c>
      <c r="C19" s="88">
        <v>0.57541666666666669</v>
      </c>
      <c r="E19" s="142"/>
      <c r="F19" s="88">
        <f t="shared" si="0"/>
        <v>1.7939814814814659E-3</v>
      </c>
      <c r="G19" s="142">
        <f t="shared" si="1"/>
        <v>3.1134259259258945E-3</v>
      </c>
    </row>
    <row r="20" spans="1:7">
      <c r="A20">
        <v>18</v>
      </c>
      <c r="B20" s="142">
        <v>0.57673611111111112</v>
      </c>
      <c r="C20" s="88">
        <v>0.58020833333333333</v>
      </c>
      <c r="E20" s="142"/>
      <c r="F20" s="88">
        <f t="shared" si="0"/>
        <v>3.4722222222222099E-3</v>
      </c>
      <c r="G20" s="142">
        <f t="shared" si="1"/>
        <v>4.8726851851851327E-3</v>
      </c>
    </row>
    <row r="21" spans="1:7">
      <c r="A21">
        <v>19</v>
      </c>
      <c r="B21" s="142">
        <v>0.58160879629629625</v>
      </c>
      <c r="C21" s="88">
        <v>0.58228009259259261</v>
      </c>
      <c r="E21" s="142"/>
      <c r="F21" s="88">
        <f t="shared" si="0"/>
        <v>6.7129629629636423E-4</v>
      </c>
      <c r="G21" s="142">
        <f t="shared" si="1"/>
        <v>3.5185185185185874E-3</v>
      </c>
    </row>
    <row r="22" spans="1:7">
      <c r="A22">
        <v>20</v>
      </c>
      <c r="B22" s="142">
        <v>0.58512731481481484</v>
      </c>
      <c r="C22" s="88">
        <v>0.58796296296296291</v>
      </c>
      <c r="E22" s="142"/>
      <c r="F22" s="88">
        <f t="shared" si="0"/>
        <v>2.8356481481480733E-3</v>
      </c>
      <c r="G22" s="142">
        <f t="shared" si="1"/>
        <v>6.1805555555555225E-3</v>
      </c>
    </row>
    <row r="23" spans="1:7">
      <c r="A23">
        <v>21</v>
      </c>
      <c r="B23" s="142">
        <v>0.59130787037037036</v>
      </c>
      <c r="C23" s="88">
        <v>0.59143518518518523</v>
      </c>
      <c r="E23" s="142"/>
      <c r="F23" s="88">
        <f t="shared" si="0"/>
        <v>1.2731481481487172E-4</v>
      </c>
      <c r="G23" s="142">
        <f t="shared" si="1"/>
        <v>3.3680555555555269E-3</v>
      </c>
    </row>
    <row r="24" spans="1:7">
      <c r="A24">
        <v>22</v>
      </c>
      <c r="B24" s="142">
        <v>0.59467592592592589</v>
      </c>
      <c r="C24" s="88">
        <v>0.59480324074074076</v>
      </c>
      <c r="E24" s="142"/>
      <c r="F24" s="88">
        <f t="shared" si="0"/>
        <v>1.2731481481487172E-4</v>
      </c>
      <c r="G24" s="142">
        <f t="shared" si="1"/>
        <v>2.083333333333659E-4</v>
      </c>
    </row>
    <row r="25" spans="1:7">
      <c r="A25">
        <v>23</v>
      </c>
      <c r="B25" s="142">
        <v>0.59488425925925925</v>
      </c>
      <c r="C25" s="88">
        <v>0.59849537037037037</v>
      </c>
      <c r="E25" s="142"/>
      <c r="F25" s="88">
        <f t="shared" si="0"/>
        <v>3.6111111111111205E-3</v>
      </c>
      <c r="G25" s="142">
        <f t="shared" si="1"/>
        <v>4.1319444444444242E-3</v>
      </c>
    </row>
    <row r="26" spans="1:7">
      <c r="A26">
        <v>24</v>
      </c>
      <c r="B26" s="142">
        <v>0.59901620370370368</v>
      </c>
      <c r="C26" s="88">
        <v>0.60268518518518521</v>
      </c>
      <c r="E26" s="142"/>
      <c r="F26" s="88">
        <f t="shared" si="0"/>
        <v>3.6689814814815369E-3</v>
      </c>
      <c r="G26" s="142"/>
    </row>
    <row r="27" spans="1:7">
      <c r="A27">
        <v>25</v>
      </c>
      <c r="E27" s="142"/>
      <c r="F27" s="88"/>
      <c r="G27" s="142"/>
    </row>
    <row r="28" spans="1:7">
      <c r="A28">
        <v>26</v>
      </c>
      <c r="B28" s="142">
        <v>0.79167824074074078</v>
      </c>
      <c r="C28" s="88">
        <v>0.79515046296296299</v>
      </c>
      <c r="E28" s="142"/>
      <c r="F28" s="88">
        <f t="shared" si="0"/>
        <v>3.4722222222222099E-3</v>
      </c>
      <c r="G28" s="142">
        <f t="shared" si="1"/>
        <v>6.2499999999999778E-3</v>
      </c>
    </row>
    <row r="29" spans="1:7">
      <c r="A29">
        <v>27</v>
      </c>
      <c r="B29" s="142">
        <v>0.79792824074074076</v>
      </c>
      <c r="C29" s="88">
        <v>0.79819444444444443</v>
      </c>
      <c r="E29" s="142"/>
      <c r="F29" s="88">
        <f t="shared" si="0"/>
        <v>2.662037037036713E-4</v>
      </c>
      <c r="G29" s="142">
        <f t="shared" si="1"/>
        <v>2.7777777777777679E-3</v>
      </c>
    </row>
    <row r="30" spans="1:7">
      <c r="A30">
        <v>28</v>
      </c>
      <c r="B30" s="142">
        <v>0.80070601851851853</v>
      </c>
      <c r="C30" s="88">
        <v>0.80363425925925924</v>
      </c>
      <c r="E30" s="142"/>
      <c r="F30" s="88">
        <f t="shared" si="0"/>
        <v>2.9282407407407174E-3</v>
      </c>
      <c r="G30" s="142">
        <f t="shared" si="1"/>
        <v>6.2615740740740167E-3</v>
      </c>
    </row>
    <row r="31" spans="1:7">
      <c r="A31">
        <v>29</v>
      </c>
      <c r="B31" s="142">
        <v>0.80696759259259254</v>
      </c>
      <c r="C31" s="88">
        <v>0.80707175925925922</v>
      </c>
      <c r="E31" s="142"/>
      <c r="F31" s="88">
        <f t="shared" si="0"/>
        <v>1.0416666666668295E-4</v>
      </c>
      <c r="G31" s="142">
        <f t="shared" si="1"/>
        <v>3.3912037037038267E-3</v>
      </c>
    </row>
    <row r="32" spans="1:7">
      <c r="A32">
        <v>30</v>
      </c>
      <c r="B32" s="142">
        <v>0.81035879629629637</v>
      </c>
      <c r="C32" s="88">
        <v>0.81099537037037039</v>
      </c>
      <c r="E32" s="142"/>
      <c r="F32" s="88">
        <f t="shared" si="0"/>
        <v>6.3657407407402555E-4</v>
      </c>
      <c r="G32" s="142">
        <f t="shared" si="1"/>
        <v>8.680555555554692E-4</v>
      </c>
    </row>
    <row r="33" spans="1:7">
      <c r="A33">
        <v>31</v>
      </c>
      <c r="B33" s="142">
        <v>0.81122685185185184</v>
      </c>
      <c r="C33" s="88">
        <v>0.81365740740740744</v>
      </c>
      <c r="E33" s="142"/>
      <c r="F33" s="88">
        <f t="shared" si="0"/>
        <v>2.4305555555556024E-3</v>
      </c>
      <c r="G33" s="142">
        <f t="shared" si="1"/>
        <v>2.5462962962963243E-3</v>
      </c>
    </row>
    <row r="34" spans="1:7">
      <c r="A34">
        <v>32</v>
      </c>
      <c r="B34" s="142">
        <v>0.81377314814814816</v>
      </c>
      <c r="C34" s="88">
        <v>0.81427083333333339</v>
      </c>
      <c r="E34" s="142"/>
      <c r="F34" s="88">
        <f t="shared" si="0"/>
        <v>4.9768518518522598E-4</v>
      </c>
      <c r="G34" s="142">
        <f t="shared" si="1"/>
        <v>7.5231481481474738E-4</v>
      </c>
    </row>
    <row r="35" spans="1:7">
      <c r="A35">
        <v>33</v>
      </c>
      <c r="B35" s="142">
        <v>0.81452546296296291</v>
      </c>
      <c r="C35" s="88">
        <v>0.81517361111111108</v>
      </c>
      <c r="E35" s="142"/>
      <c r="F35" s="88">
        <f t="shared" ref="F35:F60" si="3">C35-B35</f>
        <v>6.4814814814817545E-4</v>
      </c>
      <c r="G35" s="142">
        <f t="shared" ref="G35:G59" si="4">B36-B35</f>
        <v>6.1921296296296724E-3</v>
      </c>
    </row>
    <row r="36" spans="1:7">
      <c r="A36">
        <v>34</v>
      </c>
      <c r="B36" s="142">
        <v>0.82071759259259258</v>
      </c>
      <c r="C36" s="88">
        <v>0.82094907407407414</v>
      </c>
      <c r="E36" s="142"/>
      <c r="F36" s="88">
        <f t="shared" si="3"/>
        <v>2.3148148148155467E-4</v>
      </c>
      <c r="G36" s="142">
        <f t="shared" si="4"/>
        <v>3.5300925925926263E-3</v>
      </c>
    </row>
    <row r="37" spans="1:7">
      <c r="A37">
        <v>35</v>
      </c>
      <c r="B37" s="142">
        <v>0.82424768518518521</v>
      </c>
      <c r="C37" s="88">
        <v>0.8270601851851852</v>
      </c>
      <c r="E37" s="142"/>
      <c r="F37" s="88">
        <f t="shared" si="3"/>
        <v>2.8124999999999956E-3</v>
      </c>
      <c r="G37" s="142">
        <f t="shared" si="4"/>
        <v>2.8935185185184897E-3</v>
      </c>
    </row>
    <row r="38" spans="1:7">
      <c r="A38">
        <v>36</v>
      </c>
      <c r="B38" s="142">
        <v>0.8271412037037037</v>
      </c>
      <c r="C38" s="88">
        <v>0.83009259259259249</v>
      </c>
      <c r="D38" s="88">
        <v>0.82581018518518512</v>
      </c>
      <c r="E38" s="142"/>
      <c r="F38" s="88">
        <f t="shared" si="3"/>
        <v>2.9513888888887951E-3</v>
      </c>
      <c r="G38" s="142">
        <f t="shared" si="4"/>
        <v>3.4722222222223209E-3</v>
      </c>
    </row>
    <row r="39" spans="1:7">
      <c r="A39">
        <v>37</v>
      </c>
      <c r="B39" s="142">
        <v>0.83061342592592602</v>
      </c>
      <c r="C39" s="88">
        <v>0.83130787037037035</v>
      </c>
      <c r="D39" s="88">
        <v>0.8270601851851852</v>
      </c>
      <c r="E39" s="142">
        <f t="shared" ref="E39:E60" si="5">B39-D38</f>
        <v>4.8032407407408995E-3</v>
      </c>
      <c r="F39" s="88">
        <f t="shared" si="3"/>
        <v>6.9444444444433095E-4</v>
      </c>
      <c r="G39" s="142">
        <f t="shared" si="4"/>
        <v>1.4467592592591894E-3</v>
      </c>
    </row>
    <row r="40" spans="1:7">
      <c r="A40">
        <v>38</v>
      </c>
      <c r="B40" s="142">
        <v>0.83206018518518521</v>
      </c>
      <c r="C40" s="88">
        <v>0.83313657407407404</v>
      </c>
      <c r="E40" s="142">
        <f t="shared" si="5"/>
        <v>5.0000000000000044E-3</v>
      </c>
      <c r="F40" s="88">
        <f t="shared" si="3"/>
        <v>1.0763888888888351E-3</v>
      </c>
      <c r="G40" s="142">
        <f t="shared" si="4"/>
        <v>1.2731481481481621E-3</v>
      </c>
    </row>
    <row r="41" spans="1:7">
      <c r="A41">
        <v>39</v>
      </c>
      <c r="B41" s="142">
        <v>0.83333333333333337</v>
      </c>
      <c r="C41" s="88">
        <v>0.83414351851851853</v>
      </c>
      <c r="E41" s="142"/>
      <c r="F41" s="88">
        <f t="shared" si="3"/>
        <v>8.101851851851638E-4</v>
      </c>
      <c r="G41" s="142">
        <f t="shared" si="4"/>
        <v>1.0416666666666075E-3</v>
      </c>
    </row>
    <row r="42" spans="1:7">
      <c r="A42">
        <v>40</v>
      </c>
      <c r="B42" s="142">
        <v>0.83437499999999998</v>
      </c>
      <c r="C42" s="88">
        <v>0.83564814814814825</v>
      </c>
      <c r="D42" s="88">
        <v>0.83414351851851853</v>
      </c>
      <c r="E42" s="142"/>
      <c r="F42" s="88">
        <f t="shared" si="3"/>
        <v>1.2731481481482732E-3</v>
      </c>
      <c r="G42" s="142">
        <f t="shared" si="4"/>
        <v>1.3310185185184675E-3</v>
      </c>
    </row>
    <row r="43" spans="1:7">
      <c r="A43">
        <v>41</v>
      </c>
      <c r="B43" s="142">
        <v>0.83570601851851845</v>
      </c>
      <c r="C43" s="88">
        <v>0.83604166666666668</v>
      </c>
      <c r="D43" s="88">
        <v>0.83518518518518514</v>
      </c>
      <c r="E43" s="142">
        <f t="shared" si="5"/>
        <v>1.5624999999999112E-3</v>
      </c>
      <c r="F43" s="88">
        <f t="shared" si="3"/>
        <v>3.3564814814823762E-4</v>
      </c>
      <c r="G43" s="142">
        <f t="shared" si="4"/>
        <v>4.166666666667318E-4</v>
      </c>
    </row>
    <row r="44" spans="1:7">
      <c r="A44">
        <v>42</v>
      </c>
      <c r="B44" s="142">
        <v>0.83612268518518518</v>
      </c>
      <c r="C44" s="88">
        <v>0.83687500000000004</v>
      </c>
      <c r="D44" s="88">
        <v>0.83582175925925928</v>
      </c>
      <c r="E44" s="142">
        <f t="shared" si="5"/>
        <v>9.3750000000003553E-4</v>
      </c>
      <c r="F44" s="88">
        <f t="shared" si="3"/>
        <v>7.523148148148584E-4</v>
      </c>
      <c r="G44" s="142">
        <f t="shared" si="4"/>
        <v>1.5509259259259833E-3</v>
      </c>
    </row>
    <row r="45" spans="1:7">
      <c r="A45">
        <v>43</v>
      </c>
      <c r="B45" s="142">
        <v>0.83767361111111116</v>
      </c>
      <c r="C45" s="88">
        <v>0.84023148148148152</v>
      </c>
      <c r="D45" s="88">
        <v>0.83634259259259258</v>
      </c>
      <c r="E45" s="142">
        <f t="shared" si="5"/>
        <v>1.8518518518518823E-3</v>
      </c>
      <c r="F45" s="88">
        <f t="shared" si="3"/>
        <v>2.5578703703703631E-3</v>
      </c>
      <c r="G45" s="142">
        <f t="shared" si="4"/>
        <v>3.4143518518517935E-3</v>
      </c>
    </row>
    <row r="46" spans="1:7">
      <c r="A46">
        <v>44</v>
      </c>
      <c r="B46" s="142">
        <v>0.84108796296296295</v>
      </c>
      <c r="C46" s="88">
        <v>0.84236111111111101</v>
      </c>
      <c r="E46" s="142">
        <f t="shared" si="5"/>
        <v>4.745370370370372E-3</v>
      </c>
      <c r="F46" s="88">
        <f t="shared" si="3"/>
        <v>1.2731481481480511E-3</v>
      </c>
      <c r="G46" s="142">
        <f t="shared" si="4"/>
        <v>1.388888888888884E-3</v>
      </c>
    </row>
    <row r="47" spans="1:7">
      <c r="A47">
        <v>45</v>
      </c>
      <c r="B47" s="142">
        <v>0.84247685185185184</v>
      </c>
      <c r="C47" s="88">
        <v>0.84513888888888899</v>
      </c>
      <c r="D47" s="88">
        <v>0.84224537037037039</v>
      </c>
      <c r="E47" s="142"/>
      <c r="F47" s="88">
        <f t="shared" si="3"/>
        <v>2.6620370370371571E-3</v>
      </c>
      <c r="G47" s="142">
        <f t="shared" si="4"/>
        <v>3.5879629629630427E-3</v>
      </c>
    </row>
    <row r="48" spans="1:7">
      <c r="A48">
        <v>46</v>
      </c>
      <c r="B48" s="142">
        <v>0.84606481481481488</v>
      </c>
      <c r="C48" s="88">
        <v>0.84660879629629626</v>
      </c>
      <c r="E48" s="142">
        <f t="shared" si="5"/>
        <v>3.8194444444444864E-3</v>
      </c>
      <c r="F48" s="88">
        <f t="shared" si="3"/>
        <v>5.4398148148138148E-4</v>
      </c>
      <c r="G48" s="142">
        <f t="shared" si="4"/>
        <v>5.7870370370360913E-4</v>
      </c>
    </row>
    <row r="49" spans="1:7">
      <c r="A49">
        <v>47</v>
      </c>
      <c r="B49" s="142">
        <v>0.84664351851851849</v>
      </c>
      <c r="C49" s="145">
        <v>0.84804398148148152</v>
      </c>
      <c r="E49" s="142"/>
      <c r="F49" s="88">
        <f t="shared" si="3"/>
        <v>1.4004629629630339E-3</v>
      </c>
      <c r="G49" s="142">
        <f t="shared" si="4"/>
        <v>2.4884259259259078E-3</v>
      </c>
    </row>
    <row r="50" spans="1:7">
      <c r="A50">
        <v>48</v>
      </c>
      <c r="B50" s="142">
        <v>0.8491319444444444</v>
      </c>
      <c r="C50" s="88">
        <v>0.84957175925925921</v>
      </c>
      <c r="E50" s="142"/>
      <c r="F50" s="88">
        <f t="shared" si="3"/>
        <v>4.3981481481480955E-4</v>
      </c>
      <c r="G50" s="142">
        <f t="shared" si="4"/>
        <v>7.523148148148584E-4</v>
      </c>
    </row>
    <row r="51" spans="1:7">
      <c r="A51">
        <v>49</v>
      </c>
      <c r="B51" s="142">
        <v>0.84988425925925926</v>
      </c>
      <c r="C51" s="88">
        <v>0.85060185185185189</v>
      </c>
      <c r="E51" s="142"/>
      <c r="F51" s="88">
        <f t="shared" si="3"/>
        <v>7.1759259259263075E-4</v>
      </c>
      <c r="G51" s="142">
        <f t="shared" si="4"/>
        <v>1.0185185185185297E-3</v>
      </c>
    </row>
    <row r="52" spans="1:7">
      <c r="A52">
        <v>50</v>
      </c>
      <c r="B52" s="142">
        <v>0.85090277777777779</v>
      </c>
      <c r="C52" s="88">
        <v>0.85243055555555547</v>
      </c>
      <c r="E52" s="142"/>
      <c r="F52" s="88">
        <f t="shared" si="3"/>
        <v>1.5277777777776835E-3</v>
      </c>
      <c r="G52" s="142">
        <f t="shared" si="4"/>
        <v>3.4374999999999822E-3</v>
      </c>
    </row>
    <row r="53" spans="1:7">
      <c r="A53">
        <v>51</v>
      </c>
      <c r="B53" s="142">
        <v>0.85434027777777777</v>
      </c>
      <c r="C53" s="88">
        <v>0.85671296296296295</v>
      </c>
      <c r="E53" s="142"/>
      <c r="F53" s="88">
        <f t="shared" si="3"/>
        <v>2.372685185185186E-3</v>
      </c>
      <c r="G53" s="142">
        <f t="shared" si="4"/>
        <v>2.4884259259260189E-3</v>
      </c>
    </row>
    <row r="54" spans="1:7">
      <c r="A54">
        <v>52</v>
      </c>
      <c r="B54" s="142">
        <v>0.85682870370370379</v>
      </c>
      <c r="C54" s="88">
        <v>0.86099537037037033</v>
      </c>
      <c r="D54" s="88">
        <v>0.85659722222222223</v>
      </c>
      <c r="E54" s="142"/>
      <c r="F54" s="88">
        <f t="shared" si="3"/>
        <v>4.1666666666665408E-3</v>
      </c>
      <c r="G54" s="142">
        <f t="shared" si="4"/>
        <v>4.3981481481480955E-3</v>
      </c>
    </row>
    <row r="55" spans="1:7">
      <c r="A55">
        <v>53</v>
      </c>
      <c r="B55" s="142">
        <v>0.86122685185185188</v>
      </c>
      <c r="C55" s="88">
        <v>0.86203703703703705</v>
      </c>
      <c r="D55" s="88">
        <v>0.86041666666666661</v>
      </c>
      <c r="E55" s="142">
        <f t="shared" si="5"/>
        <v>4.6296296296296502E-3</v>
      </c>
      <c r="F55" s="88">
        <f t="shared" si="3"/>
        <v>8.101851851851638E-4</v>
      </c>
      <c r="G55" s="142">
        <f t="shared" si="4"/>
        <v>9.2592592592588563E-4</v>
      </c>
    </row>
    <row r="56" spans="1:7">
      <c r="A56">
        <v>54</v>
      </c>
      <c r="B56" s="142">
        <v>0.86215277777777777</v>
      </c>
      <c r="C56" s="88">
        <v>0.86458333333333337</v>
      </c>
      <c r="D56" s="88">
        <v>0.86193287037037036</v>
      </c>
      <c r="E56" s="142">
        <f t="shared" si="5"/>
        <v>1.7361111111111605E-3</v>
      </c>
      <c r="F56" s="88">
        <f t="shared" si="3"/>
        <v>2.4305555555556024E-3</v>
      </c>
      <c r="G56" s="142">
        <f t="shared" si="4"/>
        <v>6.0185185185185341E-3</v>
      </c>
    </row>
    <row r="57" spans="1:7">
      <c r="A57">
        <v>55</v>
      </c>
      <c r="B57" s="142">
        <v>0.8681712962962963</v>
      </c>
      <c r="C57" s="88">
        <v>0.86938657407407405</v>
      </c>
      <c r="E57" s="142">
        <f t="shared" si="5"/>
        <v>6.2384259259259389E-3</v>
      </c>
      <c r="F57" s="88">
        <f t="shared" si="3"/>
        <v>1.2152777777777457E-3</v>
      </c>
      <c r="G57" s="142">
        <f t="shared" si="4"/>
        <v>2.6620370370369351E-3</v>
      </c>
    </row>
    <row r="58" spans="1:7">
      <c r="A58">
        <v>56</v>
      </c>
      <c r="B58" s="142">
        <v>0.87083333333333324</v>
      </c>
      <c r="C58" s="88">
        <v>0.87199074074074068</v>
      </c>
      <c r="D58" s="88">
        <v>0.86921296296296291</v>
      </c>
      <c r="E58" s="142"/>
      <c r="F58" s="88">
        <f t="shared" si="3"/>
        <v>1.1574074074074403E-3</v>
      </c>
      <c r="G58" s="142">
        <f t="shared" si="4"/>
        <v>2.1990740740742698E-3</v>
      </c>
    </row>
    <row r="59" spans="1:7">
      <c r="A59">
        <v>57</v>
      </c>
      <c r="B59" s="142">
        <v>0.87303240740740751</v>
      </c>
      <c r="C59" s="88">
        <v>0.87418981481481473</v>
      </c>
      <c r="D59" s="88">
        <v>0.87280092592592595</v>
      </c>
      <c r="E59" s="142">
        <f t="shared" si="5"/>
        <v>3.8194444444445974E-3</v>
      </c>
      <c r="F59" s="88">
        <f t="shared" si="3"/>
        <v>1.1574074074072183E-3</v>
      </c>
      <c r="G59" s="142">
        <f t="shared" si="4"/>
        <v>1.6203703703703276E-3</v>
      </c>
    </row>
    <row r="60" spans="1:7">
      <c r="A60">
        <v>58</v>
      </c>
      <c r="B60" s="142">
        <v>0.87465277777777783</v>
      </c>
      <c r="C60" s="88">
        <v>0.87870370370370365</v>
      </c>
      <c r="E60" s="142">
        <f t="shared" si="5"/>
        <v>1.8518518518518823E-3</v>
      </c>
      <c r="F60" s="88">
        <f t="shared" si="3"/>
        <v>4.050925925925819E-3</v>
      </c>
      <c r="G60" s="142"/>
    </row>
    <row r="61" spans="1:7">
      <c r="A61">
        <v>59</v>
      </c>
      <c r="E61" s="142"/>
      <c r="F61" s="88"/>
      <c r="G61" s="142">
        <f>AVERAGE(G3:G60)</f>
        <v>2.8037648497554147E-3</v>
      </c>
    </row>
    <row r="62" spans="1:7">
      <c r="A62">
        <v>60</v>
      </c>
      <c r="E62" s="142">
        <f>AVERAGE(E3:E61)</f>
        <v>3.3092948717949066E-3</v>
      </c>
      <c r="F62" s="88">
        <f>AVERAGE(F3:F61)</f>
        <v>1.389715608465609E-3</v>
      </c>
      <c r="G62" s="142"/>
    </row>
    <row r="63" spans="1:7">
      <c r="B63"/>
      <c r="E63" s="142"/>
      <c r="F63" s="88"/>
      <c r="G63" s="142"/>
    </row>
    <row r="64" spans="1:7">
      <c r="A64" s="1"/>
      <c r="B64" s="256"/>
      <c r="C64" s="1"/>
      <c r="D64" s="1"/>
      <c r="E64" s="2"/>
      <c r="F64" s="2">
        <f>MAX(F3:F63)</f>
        <v>4.1666666666665408E-3</v>
      </c>
      <c r="G64" s="256"/>
    </row>
    <row r="65" spans="2:6">
      <c r="B65"/>
      <c r="F65" s="88"/>
    </row>
    <row r="66" spans="2:6">
      <c r="B66"/>
    </row>
    <row r="67" spans="2:6">
      <c r="B67"/>
    </row>
    <row r="68" spans="2:6">
      <c r="B68"/>
    </row>
    <row r="69" spans="2:6">
      <c r="B69"/>
    </row>
    <row r="70" spans="2:6">
      <c r="B70" s="144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B2:I42"/>
  <sheetViews>
    <sheetView rightToLeft="1" workbookViewId="0">
      <selection activeCell="A19" sqref="A19"/>
    </sheetView>
  </sheetViews>
  <sheetFormatPr defaultRowHeight="15"/>
  <cols>
    <col min="3" max="4" width="15.5703125" customWidth="1"/>
  </cols>
  <sheetData>
    <row r="2" spans="2:9" ht="20.100000000000001" customHeight="1">
      <c r="B2" s="235" t="s">
        <v>135</v>
      </c>
      <c r="C2" s="236"/>
      <c r="D2" s="236"/>
      <c r="E2" s="236"/>
      <c r="F2" s="236"/>
      <c r="G2" s="237"/>
    </row>
    <row r="3" spans="2:9" ht="20.100000000000001" customHeight="1">
      <c r="B3" s="238"/>
      <c r="C3" s="239"/>
      <c r="D3" s="239"/>
      <c r="E3" s="239"/>
      <c r="F3" s="239"/>
      <c r="G3" s="240"/>
    </row>
    <row r="4" spans="2:9" ht="20.100000000000001" customHeight="1">
      <c r="B4" s="241" t="s">
        <v>34</v>
      </c>
      <c r="C4" s="242"/>
      <c r="D4" s="243"/>
      <c r="E4" s="241" t="s">
        <v>33</v>
      </c>
      <c r="F4" s="242"/>
      <c r="G4" s="243"/>
    </row>
    <row r="5" spans="2:9" ht="20.100000000000001" customHeight="1">
      <c r="B5" s="203" t="s">
        <v>35</v>
      </c>
      <c r="C5" s="178"/>
      <c r="D5" s="191"/>
      <c r="E5" s="203">
        <v>20</v>
      </c>
      <c r="F5" s="178"/>
      <c r="G5" s="191"/>
    </row>
    <row r="6" spans="2:9" ht="20.100000000000001" customHeight="1">
      <c r="B6" s="203" t="s">
        <v>36</v>
      </c>
      <c r="C6" s="178"/>
      <c r="D6" s="191"/>
      <c r="E6" s="203">
        <v>10</v>
      </c>
      <c r="F6" s="178"/>
      <c r="G6" s="191"/>
    </row>
    <row r="7" spans="2:9" ht="20.100000000000001" customHeight="1">
      <c r="B7" s="203" t="s">
        <v>37</v>
      </c>
      <c r="C7" s="178"/>
      <c r="D7" s="191"/>
      <c r="E7" s="203">
        <v>5</v>
      </c>
      <c r="F7" s="178"/>
      <c r="G7" s="191"/>
    </row>
    <row r="8" spans="2:9" ht="20.100000000000001" customHeight="1">
      <c r="B8" s="203" t="s">
        <v>38</v>
      </c>
      <c r="C8" s="178"/>
      <c r="D8" s="191"/>
      <c r="E8" s="203">
        <v>2</v>
      </c>
      <c r="F8" s="178"/>
      <c r="G8" s="191"/>
    </row>
    <row r="9" spans="2:9" ht="20.100000000000001" customHeight="1">
      <c r="B9" s="203" t="s">
        <v>39</v>
      </c>
      <c r="C9" s="178"/>
      <c r="D9" s="191"/>
      <c r="E9" s="203">
        <v>0</v>
      </c>
      <c r="F9" s="178"/>
      <c r="G9" s="191"/>
    </row>
    <row r="10" spans="2:9" ht="20.100000000000001" customHeight="1">
      <c r="B10" s="203" t="s">
        <v>40</v>
      </c>
      <c r="C10" s="178"/>
      <c r="D10" s="191"/>
      <c r="E10" s="203">
        <v>1</v>
      </c>
      <c r="F10" s="178"/>
      <c r="G10" s="191"/>
    </row>
    <row r="11" spans="2:9" ht="20.100000000000001" customHeight="1">
      <c r="B11" s="203" t="s">
        <v>41</v>
      </c>
      <c r="C11" s="178"/>
      <c r="D11" s="191"/>
      <c r="E11" s="203">
        <v>1</v>
      </c>
      <c r="F11" s="178"/>
      <c r="G11" s="191"/>
    </row>
    <row r="12" spans="2:9" ht="20.100000000000001" customHeight="1"/>
    <row r="13" spans="2:9" ht="20.100000000000001" customHeight="1"/>
    <row r="14" spans="2:9" ht="20.100000000000001" customHeight="1"/>
    <row r="15" spans="2:9" ht="20.100000000000001" customHeight="1">
      <c r="C15" s="52" t="s">
        <v>43</v>
      </c>
      <c r="D15" s="52"/>
      <c r="E15" s="52"/>
      <c r="F15" s="52"/>
      <c r="G15" s="52"/>
      <c r="H15" s="53"/>
      <c r="I15" s="53"/>
    </row>
    <row r="16" spans="2:9" ht="20.100000000000001" customHeight="1">
      <c r="C16" s="166"/>
      <c r="D16" s="166"/>
      <c r="E16" s="166"/>
      <c r="F16" s="166"/>
      <c r="G16" s="166"/>
    </row>
    <row r="17" spans="3:7" ht="20.100000000000001" customHeight="1">
      <c r="C17" s="232" t="s">
        <v>47</v>
      </c>
      <c r="D17" s="166"/>
      <c r="E17" s="166"/>
      <c r="F17" s="166"/>
      <c r="G17" s="166"/>
    </row>
    <row r="18" spans="3:7" ht="20.100000000000001" customHeight="1">
      <c r="C18" s="166"/>
      <c r="D18" s="166"/>
      <c r="E18" s="166"/>
      <c r="F18" s="166"/>
      <c r="G18" s="166"/>
    </row>
    <row r="19" spans="3:7" ht="20.100000000000001" customHeight="1">
      <c r="C19" s="233"/>
      <c r="D19" s="233"/>
      <c r="E19" s="233"/>
      <c r="F19" s="233"/>
      <c r="G19" s="233"/>
    </row>
    <row r="28" spans="3:7" ht="20.100000000000001" customHeight="1">
      <c r="C28" s="225" t="s">
        <v>144</v>
      </c>
      <c r="D28" s="234"/>
    </row>
    <row r="29" spans="3:7" ht="20.100000000000001" customHeight="1">
      <c r="C29" s="107" t="s">
        <v>145</v>
      </c>
      <c r="D29" s="107" t="s">
        <v>33</v>
      </c>
    </row>
    <row r="30" spans="3:7" ht="20.100000000000001" customHeight="1">
      <c r="C30" s="107" t="s">
        <v>146</v>
      </c>
      <c r="D30" s="107">
        <v>10</v>
      </c>
    </row>
    <row r="31" spans="3:7" ht="20.100000000000001" customHeight="1">
      <c r="C31" s="107" t="s">
        <v>147</v>
      </c>
      <c r="D31" s="107">
        <v>3</v>
      </c>
    </row>
    <row r="32" spans="3:7" ht="20.100000000000001" customHeight="1">
      <c r="C32" s="107" t="s">
        <v>148</v>
      </c>
      <c r="D32" s="107">
        <v>1</v>
      </c>
    </row>
    <row r="33" spans="3:4" ht="20.100000000000001" customHeight="1">
      <c r="C33" s="107" t="s">
        <v>149</v>
      </c>
      <c r="D33" s="107">
        <v>1</v>
      </c>
    </row>
    <row r="34" spans="3:4" ht="20.100000000000001" customHeight="1">
      <c r="C34" s="107" t="s">
        <v>150</v>
      </c>
      <c r="D34" s="107">
        <v>0</v>
      </c>
    </row>
    <row r="35" spans="3:4" ht="20.100000000000001" customHeight="1">
      <c r="C35" s="107" t="s">
        <v>151</v>
      </c>
      <c r="D35" s="107">
        <v>1</v>
      </c>
    </row>
    <row r="36" spans="3:4" ht="20.100000000000001" customHeight="1"/>
    <row r="37" spans="3:4" ht="20.100000000000001" customHeight="1"/>
    <row r="41" spans="3:4">
      <c r="C41" s="233" t="s">
        <v>152</v>
      </c>
      <c r="D41" s="233"/>
    </row>
    <row r="42" spans="3:4">
      <c r="C42" s="233"/>
      <c r="D42" s="233"/>
    </row>
  </sheetData>
  <mergeCells count="23">
    <mergeCell ref="C28:D28"/>
    <mergeCell ref="C41:D42"/>
    <mergeCell ref="B2:G3"/>
    <mergeCell ref="E4:G4"/>
    <mergeCell ref="B4:D4"/>
    <mergeCell ref="E5:G5"/>
    <mergeCell ref="B5:D5"/>
    <mergeCell ref="E6:G6"/>
    <mergeCell ref="E7:G7"/>
    <mergeCell ref="E8:G8"/>
    <mergeCell ref="E9:G9"/>
    <mergeCell ref="E10:G10"/>
    <mergeCell ref="B6:D6"/>
    <mergeCell ref="B7:D7"/>
    <mergeCell ref="B8:D8"/>
    <mergeCell ref="B9:D9"/>
    <mergeCell ref="B10:D10"/>
    <mergeCell ref="C16:G16"/>
    <mergeCell ref="C17:G17"/>
    <mergeCell ref="C18:G18"/>
    <mergeCell ref="C19:G19"/>
    <mergeCell ref="E11:G11"/>
    <mergeCell ref="B11:D1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G32"/>
  <sheetViews>
    <sheetView rightToLeft="1" workbookViewId="0">
      <selection activeCell="B25" sqref="B25:C32"/>
    </sheetView>
  </sheetViews>
  <sheetFormatPr defaultRowHeight="15"/>
  <cols>
    <col min="2" max="3" width="22.5703125" customWidth="1"/>
  </cols>
  <sheetData>
    <row r="1" spans="2:7" ht="15.75" thickBot="1"/>
    <row r="2" spans="2:7" ht="24.95" customHeight="1" thickBot="1">
      <c r="B2" s="244" t="s">
        <v>153</v>
      </c>
      <c r="C2" s="245"/>
      <c r="D2" s="1"/>
      <c r="E2" s="66">
        <v>6.3570000000000002</v>
      </c>
      <c r="F2" s="66" t="s">
        <v>49</v>
      </c>
      <c r="G2" s="1"/>
    </row>
    <row r="3" spans="2:7" ht="24.95" customHeight="1" thickBot="1">
      <c r="B3" s="75" t="s">
        <v>34</v>
      </c>
      <c r="C3" s="76" t="s">
        <v>48</v>
      </c>
      <c r="D3" s="1"/>
      <c r="E3" s="66">
        <v>5.45</v>
      </c>
      <c r="F3" s="66" t="s">
        <v>50</v>
      </c>
      <c r="G3" s="1"/>
    </row>
    <row r="4" spans="2:7" ht="24.95" customHeight="1" thickBot="1">
      <c r="B4" s="77" t="s">
        <v>52</v>
      </c>
      <c r="C4" s="79">
        <v>21</v>
      </c>
      <c r="D4" s="1"/>
      <c r="E4" s="66">
        <v>0.85</v>
      </c>
      <c r="F4" s="66" t="s">
        <v>51</v>
      </c>
      <c r="G4" s="1"/>
    </row>
    <row r="5" spans="2:7" ht="24.95" customHeight="1" thickBot="1">
      <c r="B5" s="78" t="s">
        <v>53</v>
      </c>
      <c r="C5" s="79">
        <v>11</v>
      </c>
      <c r="D5" s="1"/>
      <c r="E5" s="1"/>
      <c r="F5" s="1"/>
      <c r="G5" s="1"/>
    </row>
    <row r="6" spans="2:7" ht="24.95" customHeight="1" thickBot="1">
      <c r="B6" s="78" t="s">
        <v>54</v>
      </c>
      <c r="C6" s="79">
        <v>8</v>
      </c>
      <c r="D6" s="1"/>
      <c r="E6" s="1"/>
      <c r="F6" s="1"/>
      <c r="G6" s="1"/>
    </row>
    <row r="7" spans="2:7" ht="24.95" customHeight="1" thickBot="1">
      <c r="B7" s="78" t="s">
        <v>55</v>
      </c>
      <c r="C7" s="79">
        <v>1</v>
      </c>
      <c r="D7" s="1"/>
      <c r="E7" s="1"/>
      <c r="F7" s="1"/>
      <c r="G7" s="1"/>
    </row>
    <row r="8" spans="2:7" ht="24.95" customHeight="1" thickBot="1">
      <c r="B8" s="78" t="s">
        <v>56</v>
      </c>
      <c r="C8" s="79">
        <v>1</v>
      </c>
      <c r="D8" s="1"/>
      <c r="E8" s="1"/>
      <c r="F8" s="1"/>
      <c r="G8" s="1"/>
    </row>
    <row r="9" spans="2:7" ht="24.95" customHeight="1" thickBot="1">
      <c r="B9" s="78" t="s">
        <v>57</v>
      </c>
      <c r="C9" s="79">
        <v>2</v>
      </c>
      <c r="D9" s="1"/>
      <c r="E9" s="1"/>
      <c r="F9" s="1"/>
      <c r="G9" s="1"/>
    </row>
    <row r="10" spans="2:7" ht="24.95" customHeight="1" thickBot="1">
      <c r="B10" s="78" t="s">
        <v>58</v>
      </c>
      <c r="C10" s="79">
        <v>2</v>
      </c>
      <c r="D10" s="1"/>
      <c r="E10" s="1"/>
      <c r="F10" s="1"/>
      <c r="G10" s="1"/>
    </row>
    <row r="11" spans="2:7" ht="24.95" customHeight="1">
      <c r="B11" s="1"/>
      <c r="C11" s="1"/>
      <c r="D11" s="1"/>
      <c r="E11" s="1"/>
      <c r="F11" s="1"/>
      <c r="G11" s="1"/>
    </row>
    <row r="12" spans="2:7" ht="24.95" customHeight="1">
      <c r="B12" s="1"/>
      <c r="C12" s="1"/>
      <c r="D12" s="49"/>
      <c r="E12" s="1"/>
      <c r="F12" s="1"/>
      <c r="G12" s="1"/>
    </row>
    <row r="13" spans="2:7" ht="24.95" customHeight="1">
      <c r="B13" s="82" t="s">
        <v>59</v>
      </c>
      <c r="C13" s="49"/>
      <c r="D13" s="1"/>
      <c r="E13" s="1"/>
      <c r="F13" s="1"/>
      <c r="G13" s="1"/>
    </row>
    <row r="14" spans="2:7" ht="24.95" customHeight="1">
      <c r="D14" s="1"/>
      <c r="E14" s="1"/>
      <c r="F14" s="1"/>
      <c r="G14" s="1"/>
    </row>
    <row r="15" spans="2:7" ht="20.100000000000001" customHeight="1">
      <c r="D15" s="1"/>
      <c r="E15" s="1"/>
      <c r="F15" s="1"/>
      <c r="G15" s="1"/>
    </row>
    <row r="16" spans="2:7">
      <c r="D16" s="1"/>
      <c r="E16" s="1"/>
      <c r="F16" s="1"/>
      <c r="G16" s="1"/>
    </row>
    <row r="17" spans="2:7">
      <c r="D17" s="1"/>
      <c r="E17" s="1"/>
      <c r="F17" s="1"/>
      <c r="G17" s="1"/>
    </row>
    <row r="18" spans="2:7">
      <c r="D18" s="1"/>
      <c r="E18" s="1"/>
      <c r="F18" s="1"/>
      <c r="G18" s="1"/>
    </row>
    <row r="24" spans="2:7" ht="15.75" thickBot="1"/>
    <row r="25" spans="2:7" ht="19.5" thickBot="1">
      <c r="B25" s="244" t="s">
        <v>154</v>
      </c>
      <c r="C25" s="245"/>
    </row>
    <row r="26" spans="2:7" ht="21.75" thickBot="1">
      <c r="B26" s="75" t="s">
        <v>34</v>
      </c>
      <c r="C26" s="100" t="s">
        <v>48</v>
      </c>
    </row>
    <row r="27" spans="2:7" ht="21.75" thickBot="1">
      <c r="B27" s="77" t="s">
        <v>155</v>
      </c>
      <c r="C27" s="79">
        <v>4</v>
      </c>
    </row>
    <row r="28" spans="2:7" ht="21.75" thickBot="1">
      <c r="B28" s="78" t="s">
        <v>156</v>
      </c>
      <c r="C28" s="79">
        <v>5</v>
      </c>
    </row>
    <row r="29" spans="2:7" ht="21.75" thickBot="1">
      <c r="B29" s="78" t="s">
        <v>158</v>
      </c>
      <c r="C29" s="79">
        <v>2</v>
      </c>
    </row>
    <row r="30" spans="2:7" ht="21.75" thickBot="1">
      <c r="B30" s="78" t="s">
        <v>157</v>
      </c>
      <c r="C30" s="79">
        <v>2</v>
      </c>
    </row>
    <row r="31" spans="2:7" ht="21.75" thickBot="1">
      <c r="B31" s="78" t="s">
        <v>159</v>
      </c>
      <c r="C31" s="79">
        <v>2</v>
      </c>
    </row>
    <row r="32" spans="2:7" ht="21.75" thickBot="1">
      <c r="B32" s="78" t="s">
        <v>160</v>
      </c>
      <c r="C32" s="79">
        <v>1</v>
      </c>
    </row>
  </sheetData>
  <mergeCells count="2">
    <mergeCell ref="B2:C2"/>
    <mergeCell ref="B25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1-1</vt:lpstr>
      <vt:lpstr>Sheet1</vt:lpstr>
      <vt:lpstr>2-1</vt:lpstr>
      <vt:lpstr>3-1</vt:lpstr>
      <vt:lpstr>4-1</vt:lpstr>
      <vt:lpstr>5-1</vt:lpstr>
      <vt:lpstr>6-1</vt:lpstr>
      <vt:lpstr>1-2</vt:lpstr>
      <vt:lpstr>2-2</vt:lpstr>
      <vt:lpstr>3-2</vt:lpstr>
      <vt:lpstr>4-2</vt:lpstr>
      <vt:lpstr>5-2</vt:lpstr>
      <vt:lpstr>1-3</vt:lpstr>
      <vt:lpstr>2-3</vt:lpstr>
      <vt:lpstr>3-3</vt:lpstr>
      <vt:lpstr>4-3</vt:lpstr>
      <vt:lpstr>5-3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nacm</dc:creator>
  <cp:lastModifiedBy>parii</cp:lastModifiedBy>
  <cp:lastPrinted>2014-05-23T09:03:29Z</cp:lastPrinted>
  <dcterms:created xsi:type="dcterms:W3CDTF">2014-05-21T12:20:42Z</dcterms:created>
  <dcterms:modified xsi:type="dcterms:W3CDTF">2014-06-05T00:25:26Z</dcterms:modified>
</cp:coreProperties>
</file>