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040"/>
  </bookViews>
  <sheets>
    <sheet name="ثانویه - تایید (2)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32" i="2" l="1"/>
  <c r="AT32" i="2"/>
  <c r="AB32" i="2"/>
  <c r="BE31" i="2"/>
  <c r="BE30" i="2"/>
  <c r="BE29" i="2"/>
  <c r="BE28" i="2"/>
  <c r="BE27" i="2"/>
  <c r="BE26" i="2"/>
  <c r="BE25" i="2"/>
  <c r="BE24" i="2"/>
  <c r="BE23" i="2"/>
  <c r="BE22" i="2"/>
  <c r="BE21" i="2"/>
  <c r="BE20" i="2"/>
  <c r="BE19" i="2"/>
  <c r="BE18" i="2"/>
  <c r="BE17" i="2"/>
  <c r="BE16" i="2"/>
  <c r="BE15" i="2"/>
  <c r="BE14" i="2"/>
  <c r="BE13" i="2"/>
  <c r="BE12" i="2"/>
  <c r="BE11" i="2"/>
  <c r="BE10" i="2"/>
  <c r="BE9" i="2"/>
  <c r="BE8" i="2"/>
  <c r="BE7" i="2"/>
  <c r="BE6" i="2"/>
  <c r="BE5" i="2"/>
  <c r="BE4" i="2"/>
  <c r="BE3" i="2"/>
  <c r="BE2" i="2"/>
  <c r="AT31" i="2"/>
  <c r="AT30" i="2"/>
  <c r="AT29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T8" i="2"/>
  <c r="AT7" i="2"/>
  <c r="AT6" i="2"/>
  <c r="AT5" i="2"/>
  <c r="AT4" i="2"/>
  <c r="AT3" i="2"/>
  <c r="AT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AB4" i="2"/>
  <c r="AB3" i="2"/>
  <c r="AB2" i="2"/>
  <c r="D31" i="2" l="1"/>
  <c r="C31" i="2" s="1"/>
  <c r="D30" i="2"/>
  <c r="C30" i="2" s="1"/>
  <c r="D29" i="2"/>
  <c r="C29" i="2" s="1"/>
  <c r="D28" i="2"/>
  <c r="C28" i="2" s="1"/>
  <c r="D27" i="2"/>
  <c r="C27" i="2" s="1"/>
  <c r="D26" i="2"/>
  <c r="C26" i="2" s="1"/>
  <c r="D25" i="2"/>
  <c r="C25" i="2" s="1"/>
  <c r="D24" i="2"/>
  <c r="C24" i="2" s="1"/>
  <c r="D23" i="2"/>
  <c r="C23" i="2" s="1"/>
  <c r="D22" i="2"/>
  <c r="C22" i="2" s="1"/>
  <c r="D21" i="2"/>
  <c r="C21" i="2" s="1"/>
  <c r="D20" i="2"/>
  <c r="C20" i="2" s="1"/>
  <c r="D19" i="2"/>
  <c r="C19" i="2" s="1"/>
  <c r="D18" i="2"/>
  <c r="C18" i="2" s="1"/>
  <c r="D17" i="2"/>
  <c r="C17" i="2" s="1"/>
  <c r="D16" i="2"/>
  <c r="C16" i="2" s="1"/>
  <c r="D15" i="2"/>
  <c r="C15" i="2" s="1"/>
  <c r="D14" i="2"/>
  <c r="C14" i="2" s="1"/>
  <c r="D13" i="2"/>
  <c r="C13" i="2" s="1"/>
  <c r="D12" i="2"/>
  <c r="C12" i="2" s="1"/>
  <c r="D11" i="2"/>
  <c r="C11" i="2" s="1"/>
  <c r="D10" i="2"/>
  <c r="C10" i="2" s="1"/>
  <c r="D9" i="2"/>
  <c r="C9" i="2" s="1"/>
  <c r="D8" i="2"/>
  <c r="C8" i="2" s="1"/>
  <c r="D7" i="2"/>
  <c r="C7" i="2" s="1"/>
  <c r="D6" i="2"/>
  <c r="C6" i="2" s="1"/>
  <c r="D5" i="2"/>
  <c r="C5" i="2" s="1"/>
  <c r="D4" i="2"/>
  <c r="C4" i="2" s="1"/>
  <c r="D3" i="2"/>
  <c r="C3" i="2" s="1"/>
  <c r="D2" i="2"/>
  <c r="C2" i="2" l="1"/>
</calcChain>
</file>

<file path=xl/sharedStrings.xml><?xml version="1.0" encoding="utf-8"?>
<sst xmlns="http://schemas.openxmlformats.org/spreadsheetml/2006/main" count="87" uniqueCount="87">
  <si>
    <t>آب سردکن</t>
  </si>
  <si>
    <t>رادیو اذانگو خودکار</t>
  </si>
  <si>
    <t>ساعت دیجیتال</t>
  </si>
  <si>
    <t>سیستم صوتی توان
بالا</t>
  </si>
  <si>
    <t>سیستم صوتی توان متوسط</t>
  </si>
  <si>
    <t>سیستم صوتی توان پایین</t>
  </si>
  <si>
    <t>فرش سجاده‎ای
(متری)</t>
  </si>
  <si>
    <t>کولر پنجره‎ای 24 هزار</t>
  </si>
  <si>
    <t>کولر اسپیلت 36 هزار</t>
  </si>
  <si>
    <t>کولر اسپیلت 30 هزار</t>
  </si>
  <si>
    <t>چاپگر</t>
  </si>
  <si>
    <t>دستگاه سه کاره
(چاپ،کپی،اسکن)</t>
  </si>
  <si>
    <t>رایانه</t>
  </si>
  <si>
    <t>ویدیو پروژکتور</t>
  </si>
  <si>
    <t>جارو برقی</t>
  </si>
  <si>
    <t>باند</t>
  </si>
  <si>
    <t>بخاری</t>
  </si>
  <si>
    <t>یخچال</t>
  </si>
  <si>
    <t>فوتبال
دستی</t>
  </si>
  <si>
    <t>میز تنیس</t>
  </si>
  <si>
    <t>قرآن</t>
  </si>
  <si>
    <t>رحل</t>
  </si>
  <si>
    <t>کرسی تلاوت</t>
  </si>
  <si>
    <t>نهج البلاغه</t>
  </si>
  <si>
    <t>صحیفه سجادیه</t>
  </si>
  <si>
    <t>پروژکتور</t>
  </si>
  <si>
    <t>لپ تاپ</t>
  </si>
  <si>
    <t>تخته وایت برد</t>
  </si>
  <si>
    <t>پایه تخته وایت برد</t>
  </si>
  <si>
    <t>صندلی دانشجویی</t>
  </si>
  <si>
    <t>میز استاد</t>
  </si>
  <si>
    <t>صندلی چرخ دار ویژه استاد</t>
  </si>
  <si>
    <t>سیستم صوتی سیار</t>
  </si>
  <si>
    <t>پرینتر</t>
  </si>
  <si>
    <t>یک دوره تفسیر نمونه</t>
  </si>
  <si>
    <t>یک دوره تفسیر نور</t>
  </si>
  <si>
    <t xml:space="preserve">دستگاه سيستم صوتي ماي داس مدل لايو 32 آر </t>
  </si>
  <si>
    <t>دوربین تصویربرداری</t>
  </si>
  <si>
    <t>لنز(واید و تله)</t>
  </si>
  <si>
    <t>سه پایه دوربین ساچلر</t>
  </si>
  <si>
    <t>سیستم تدوین و رندر همراه با تجهیزات جانبی</t>
  </si>
  <si>
    <t>میکروفون یقه ای بی سیم(HF)</t>
  </si>
  <si>
    <t>مانیتور فوق عریض</t>
  </si>
  <si>
    <t>لپتاپ</t>
  </si>
  <si>
    <t>هارد جانبی</t>
  </si>
  <si>
    <t>نور RGB</t>
  </si>
  <si>
    <t>پرده کروماکی(سبز)+ همراه با سه پایه</t>
  </si>
  <si>
    <t>شهرستانی</t>
  </si>
  <si>
    <t>کد</t>
  </si>
  <si>
    <t>تعداد اقلام فرهنگی</t>
  </si>
  <si>
    <t>تعداد اقلام قرآنی</t>
  </si>
  <si>
    <t>تعداد اقلام رسانه</t>
  </si>
  <si>
    <t xml:space="preserve">درصد مدارس </t>
  </si>
  <si>
    <t>تعداد  مدارس</t>
  </si>
  <si>
    <t xml:space="preserve">مدارس فرهنگی  </t>
  </si>
  <si>
    <t xml:space="preserve">مدارس رسانه ای  </t>
  </si>
  <si>
    <t xml:space="preserve">مدارس قرآنی  </t>
  </si>
  <si>
    <t>شهر1</t>
  </si>
  <si>
    <t>شهر2</t>
  </si>
  <si>
    <t>شهر3</t>
  </si>
  <si>
    <t>شهر4</t>
  </si>
  <si>
    <t>شهر5</t>
  </si>
  <si>
    <t>شهر6</t>
  </si>
  <si>
    <t>شهر7</t>
  </si>
  <si>
    <t>شهر8</t>
  </si>
  <si>
    <t>شهر9</t>
  </si>
  <si>
    <t>شهر10</t>
  </si>
  <si>
    <t>شهر11</t>
  </si>
  <si>
    <t>شهر12</t>
  </si>
  <si>
    <t>شهر13</t>
  </si>
  <si>
    <t>شهر14</t>
  </si>
  <si>
    <t>شهر15</t>
  </si>
  <si>
    <t>شهر16</t>
  </si>
  <si>
    <t>شهر17</t>
  </si>
  <si>
    <t>شهر18</t>
  </si>
  <si>
    <t>شهر19</t>
  </si>
  <si>
    <t>شهر20</t>
  </si>
  <si>
    <t>شهر21</t>
  </si>
  <si>
    <t>شهر22</t>
  </si>
  <si>
    <t>شهر23</t>
  </si>
  <si>
    <t>شهر24</t>
  </si>
  <si>
    <t>شهر25</t>
  </si>
  <si>
    <t>شهر26</t>
  </si>
  <si>
    <t>شهر27</t>
  </si>
  <si>
    <t>شهر28</t>
  </si>
  <si>
    <t>شهر29</t>
  </si>
  <si>
    <t>شهر30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</si>
</sst>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-_ ;_ * #,##0.00\-_ ;_ * &quot;-&quot;??_-_ ;_ @_ "/>
  </numFmts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B Compset"/>
      <charset val="178"/>
    </font>
    <font>
      <sz val="11"/>
      <color theme="1"/>
      <name val="B Nazanin"/>
      <charset val="178"/>
    </font>
    <font>
      <sz val="14"/>
      <color theme="1"/>
      <name val="B Nazanin"/>
      <charset val="178"/>
    </font>
    <font>
      <sz val="10"/>
      <color theme="1"/>
      <name val="B Nazanin"/>
      <charset val="178"/>
    </font>
    <font>
      <sz val="7"/>
      <color theme="1"/>
      <name val="B Nazanin"/>
      <charset val="178"/>
    </font>
    <font>
      <sz val="8"/>
      <color theme="1"/>
      <name val="B Nazanin"/>
      <charset val="178"/>
    </font>
    <font>
      <b/>
      <sz val="10"/>
      <color theme="1"/>
      <name val="B Mitra"/>
      <charset val="178"/>
    </font>
    <font>
      <sz val="10"/>
      <name val="B Nazanin"/>
      <charset val="178"/>
    </font>
    <font>
      <sz val="9"/>
      <color theme="1"/>
      <name val="B Nazanin"/>
      <charset val="178"/>
    </font>
    <font>
      <sz val="8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 textRotation="180" shrinkToFit="1"/>
    </xf>
    <xf numFmtId="0" fontId="4" fillId="0" borderId="5" xfId="0" applyFont="1" applyBorder="1" applyAlignment="1">
      <alignment horizontal="center" vertical="center" textRotation="180" shrinkToFit="1"/>
    </xf>
    <xf numFmtId="0" fontId="4" fillId="0" borderId="6" xfId="0" applyFont="1" applyBorder="1" applyAlignment="1">
      <alignment horizontal="center" vertical="center" textRotation="180" shrinkToFit="1"/>
    </xf>
    <xf numFmtId="0" fontId="5" fillId="0" borderId="4" xfId="0" applyFont="1" applyBorder="1" applyAlignment="1">
      <alignment horizontal="center" vertical="center" textRotation="180" shrinkToFit="1"/>
    </xf>
    <xf numFmtId="0" fontId="5" fillId="0" borderId="5" xfId="0" applyFont="1" applyBorder="1" applyAlignment="1">
      <alignment horizontal="center" vertical="center" textRotation="180" shrinkToFit="1"/>
    </xf>
    <xf numFmtId="0" fontId="6" fillId="0" borderId="5" xfId="0" applyFont="1" applyBorder="1" applyAlignment="1">
      <alignment horizontal="center" vertical="center" textRotation="180" wrapText="1" shrinkToFit="1"/>
    </xf>
    <xf numFmtId="0" fontId="5" fillId="0" borderId="6" xfId="0" applyFont="1" applyBorder="1" applyAlignment="1">
      <alignment horizontal="center" vertical="center" textRotation="180" shrinkToFit="1"/>
    </xf>
    <xf numFmtId="0" fontId="5" fillId="0" borderId="0" xfId="0" applyFont="1" applyAlignment="1">
      <alignment horizontal="center" vertical="center" textRotation="180" shrinkToFit="1"/>
    </xf>
    <xf numFmtId="0" fontId="6" fillId="0" borderId="6" xfId="0" applyFont="1" applyBorder="1" applyAlignment="1">
      <alignment horizontal="center" vertical="center" textRotation="180" wrapText="1" shrinkToFit="1"/>
    </xf>
    <xf numFmtId="0" fontId="7" fillId="0" borderId="5" xfId="0" applyFont="1" applyBorder="1" applyAlignment="1">
      <alignment horizontal="center" vertical="center" textRotation="180" wrapText="1" shrinkToFit="1"/>
    </xf>
    <xf numFmtId="0" fontId="7" fillId="0" borderId="6" xfId="0" applyFont="1" applyBorder="1" applyAlignment="1">
      <alignment horizontal="center" vertical="center" textRotation="180" wrapText="1" shrinkToFit="1"/>
    </xf>
    <xf numFmtId="0" fontId="2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9" fontId="3" fillId="0" borderId="2" xfId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9" fontId="3" fillId="0" borderId="9" xfId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shrinkToFit="1"/>
    </xf>
    <xf numFmtId="9" fontId="3" fillId="0" borderId="13" xfId="1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wrapText="1" shrinkToFi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164" fontId="3" fillId="0" borderId="9" xfId="2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E37"/>
  <sheetViews>
    <sheetView rightToLeft="1" tabSelected="1" zoomScale="130" zoomScaleNormal="130" workbookViewId="0">
      <selection activeCell="E33" sqref="E33"/>
    </sheetView>
  </sheetViews>
  <sheetFormatPr defaultRowHeight="13.8" x14ac:dyDescent="0.25"/>
  <cols>
    <col min="1" max="1" width="2.3984375" customWidth="1"/>
    <col min="2" max="2" width="7.19921875" bestFit="1" customWidth="1"/>
    <col min="3" max="7" width="4.3984375" bestFit="1" customWidth="1"/>
    <col min="8" max="18" width="3.296875" bestFit="1" customWidth="1"/>
    <col min="19" max="19" width="4.3984375" bestFit="1" customWidth="1"/>
    <col min="20" max="27" width="3.296875" bestFit="1" customWidth="1"/>
    <col min="28" max="28" width="4.09765625" bestFit="1" customWidth="1"/>
    <col min="29" max="44" width="3.296875" bestFit="1" customWidth="1"/>
    <col min="45" max="45" width="6.296875" bestFit="1" customWidth="1"/>
    <col min="46" max="46" width="4.09765625" bestFit="1" customWidth="1"/>
    <col min="47" max="49" width="3.296875" bestFit="1" customWidth="1"/>
    <col min="50" max="50" width="6.8984375" style="43" bestFit="1" customWidth="1"/>
    <col min="51" max="55" width="3.296875" bestFit="1" customWidth="1"/>
    <col min="56" max="56" width="6.8984375" style="44" bestFit="1" customWidth="1"/>
    <col min="57" max="57" width="3.296875" bestFit="1" customWidth="1"/>
  </cols>
  <sheetData>
    <row r="1" spans="1:57" ht="74.25" customHeight="1" thickBot="1" x14ac:dyDescent="0.3">
      <c r="A1" s="1" t="s">
        <v>48</v>
      </c>
      <c r="B1" s="46" t="s">
        <v>47</v>
      </c>
      <c r="C1" s="2" t="s">
        <v>52</v>
      </c>
      <c r="D1" s="3" t="s">
        <v>53</v>
      </c>
      <c r="E1" s="3" t="s">
        <v>54</v>
      </c>
      <c r="F1" s="3" t="s">
        <v>55</v>
      </c>
      <c r="G1" s="4" t="s">
        <v>56</v>
      </c>
      <c r="H1" s="5" t="s">
        <v>0</v>
      </c>
      <c r="I1" s="6" t="s">
        <v>1</v>
      </c>
      <c r="J1" s="6" t="s">
        <v>2</v>
      </c>
      <c r="K1" s="6" t="s">
        <v>3</v>
      </c>
      <c r="L1" s="6" t="s">
        <v>4</v>
      </c>
      <c r="M1" s="6" t="s">
        <v>5</v>
      </c>
      <c r="N1" s="6" t="s">
        <v>6</v>
      </c>
      <c r="O1" s="6" t="s">
        <v>7</v>
      </c>
      <c r="P1" s="6" t="s">
        <v>8</v>
      </c>
      <c r="Q1" s="6" t="s">
        <v>9</v>
      </c>
      <c r="R1" s="6" t="s">
        <v>10</v>
      </c>
      <c r="S1" s="7" t="s">
        <v>11</v>
      </c>
      <c r="T1" s="6" t="s">
        <v>12</v>
      </c>
      <c r="U1" s="6" t="s">
        <v>13</v>
      </c>
      <c r="V1" s="6" t="s">
        <v>14</v>
      </c>
      <c r="W1" s="6" t="s">
        <v>15</v>
      </c>
      <c r="X1" s="6" t="s">
        <v>16</v>
      </c>
      <c r="Y1" s="6" t="s">
        <v>17</v>
      </c>
      <c r="Z1" s="6" t="s">
        <v>18</v>
      </c>
      <c r="AA1" s="8" t="s">
        <v>19</v>
      </c>
      <c r="AB1" s="9" t="s">
        <v>49</v>
      </c>
      <c r="AC1" s="5" t="s">
        <v>20</v>
      </c>
      <c r="AD1" s="6" t="s">
        <v>21</v>
      </c>
      <c r="AE1" s="6" t="s">
        <v>22</v>
      </c>
      <c r="AF1" s="6" t="s">
        <v>23</v>
      </c>
      <c r="AG1" s="6" t="s">
        <v>24</v>
      </c>
      <c r="AH1" s="6" t="s">
        <v>25</v>
      </c>
      <c r="AI1" s="6" t="s">
        <v>26</v>
      </c>
      <c r="AJ1" s="6" t="s">
        <v>27</v>
      </c>
      <c r="AK1" s="6" t="s">
        <v>28</v>
      </c>
      <c r="AL1" s="6" t="s">
        <v>29</v>
      </c>
      <c r="AM1" s="6" t="s">
        <v>30</v>
      </c>
      <c r="AN1" s="6" t="s">
        <v>31</v>
      </c>
      <c r="AO1" s="6" t="s">
        <v>32</v>
      </c>
      <c r="AP1" s="6" t="s">
        <v>33</v>
      </c>
      <c r="AQ1" s="6" t="s">
        <v>34</v>
      </c>
      <c r="AR1" s="6" t="s">
        <v>35</v>
      </c>
      <c r="AS1" s="10" t="s">
        <v>36</v>
      </c>
      <c r="AT1" s="9" t="s">
        <v>50</v>
      </c>
      <c r="AU1" s="5" t="s">
        <v>37</v>
      </c>
      <c r="AV1" s="6" t="s">
        <v>38</v>
      </c>
      <c r="AW1" s="6" t="s">
        <v>39</v>
      </c>
      <c r="AX1" s="11" t="s">
        <v>40</v>
      </c>
      <c r="AY1" s="6" t="s">
        <v>41</v>
      </c>
      <c r="AZ1" s="6" t="s">
        <v>42</v>
      </c>
      <c r="BA1" s="6" t="s">
        <v>43</v>
      </c>
      <c r="BB1" s="6" t="s">
        <v>44</v>
      </c>
      <c r="BC1" s="6" t="s">
        <v>45</v>
      </c>
      <c r="BD1" s="12" t="s">
        <v>46</v>
      </c>
      <c r="BE1" s="9" t="s">
        <v>51</v>
      </c>
    </row>
    <row r="2" spans="1:57" ht="15" customHeight="1" x14ac:dyDescent="0.25">
      <c r="A2" s="13">
        <v>1</v>
      </c>
      <c r="B2" s="14" t="s">
        <v>57</v>
      </c>
      <c r="C2" s="15">
        <f>D2/57</f>
        <v>0.2982456140350877</v>
      </c>
      <c r="D2" s="16">
        <f t="shared" ref="D2:D31" si="0">SUM(E2:G2)</f>
        <v>17</v>
      </c>
      <c r="E2" s="16">
        <v>15</v>
      </c>
      <c r="F2" s="16">
        <v>0</v>
      </c>
      <c r="G2" s="17">
        <v>2</v>
      </c>
      <c r="H2" s="18"/>
      <c r="I2" s="16"/>
      <c r="J2" s="16"/>
      <c r="K2" s="16"/>
      <c r="L2" s="16"/>
      <c r="M2" s="16"/>
      <c r="N2" s="16"/>
      <c r="O2" s="16">
        <v>1</v>
      </c>
      <c r="P2" s="16"/>
      <c r="Q2" s="16">
        <v>13</v>
      </c>
      <c r="R2" s="16"/>
      <c r="S2" s="16"/>
      <c r="T2" s="16"/>
      <c r="U2" s="16"/>
      <c r="V2" s="16"/>
      <c r="W2" s="19"/>
      <c r="X2" s="18">
        <v>1</v>
      </c>
      <c r="Y2" s="16"/>
      <c r="Z2" s="16"/>
      <c r="AA2" s="20"/>
      <c r="AB2" s="21">
        <f>H2+I2+J2+K2+L2+M2+N2+O2+P2+Q2+R2+S2+T2+U2+V2+W2+X2+Y2+Z2+AA2</f>
        <v>15</v>
      </c>
      <c r="AC2" s="18">
        <v>60</v>
      </c>
      <c r="AD2" s="16">
        <v>60</v>
      </c>
      <c r="AE2" s="16">
        <v>1</v>
      </c>
      <c r="AF2" s="16">
        <v>20</v>
      </c>
      <c r="AG2" s="16">
        <v>20</v>
      </c>
      <c r="AH2" s="16">
        <v>1</v>
      </c>
      <c r="AI2" s="16">
        <v>1</v>
      </c>
      <c r="AJ2" s="16">
        <v>1</v>
      </c>
      <c r="AK2" s="16">
        <v>1</v>
      </c>
      <c r="AL2" s="16">
        <v>60</v>
      </c>
      <c r="AM2" s="16">
        <v>1</v>
      </c>
      <c r="AN2" s="16">
        <v>1</v>
      </c>
      <c r="AO2" s="16">
        <v>1</v>
      </c>
      <c r="AP2" s="16">
        <v>1</v>
      </c>
      <c r="AQ2" s="16">
        <v>1</v>
      </c>
      <c r="AR2" s="16">
        <v>1</v>
      </c>
      <c r="AS2" s="20"/>
      <c r="AT2" s="21">
        <f>AC2+AD2+AE2+AF2+AG2+AH2+AI2+AJ2+AK2+AL2+AM2+AN2+AO2+AP2+AQ2+AR2+AS2</f>
        <v>231</v>
      </c>
      <c r="AU2" s="18">
        <v>1</v>
      </c>
      <c r="AV2" s="16">
        <v>1</v>
      </c>
      <c r="AW2" s="16">
        <v>1</v>
      </c>
      <c r="AX2" s="22"/>
      <c r="AY2" s="16"/>
      <c r="AZ2" s="16"/>
      <c r="BA2" s="16"/>
      <c r="BB2" s="16"/>
      <c r="BC2" s="16"/>
      <c r="BD2" s="23">
        <v>1</v>
      </c>
      <c r="BE2">
        <f>AU2+AV2+AW2+AX2+AY2+AZ2+BA2+BB2+BC2+BD2</f>
        <v>4</v>
      </c>
    </row>
    <row r="3" spans="1:57" ht="15" customHeight="1" thickBot="1" x14ac:dyDescent="0.3">
      <c r="A3" s="24">
        <v>2</v>
      </c>
      <c r="B3" s="25" t="s">
        <v>58</v>
      </c>
      <c r="C3" s="26">
        <f>D3/72</f>
        <v>0.19444444444444445</v>
      </c>
      <c r="D3" s="27">
        <f t="shared" si="0"/>
        <v>14</v>
      </c>
      <c r="E3" s="27">
        <v>11</v>
      </c>
      <c r="F3" s="27">
        <v>1</v>
      </c>
      <c r="G3" s="28">
        <v>2</v>
      </c>
      <c r="H3" s="29">
        <v>1</v>
      </c>
      <c r="I3" s="27">
        <v>3</v>
      </c>
      <c r="J3" s="27"/>
      <c r="K3" s="27">
        <v>2</v>
      </c>
      <c r="L3" s="27"/>
      <c r="M3" s="27"/>
      <c r="N3" s="27"/>
      <c r="O3" s="27"/>
      <c r="P3" s="27">
        <v>2</v>
      </c>
      <c r="Q3" s="27"/>
      <c r="R3" s="27"/>
      <c r="S3" s="27">
        <v>2</v>
      </c>
      <c r="T3" s="27">
        <v>1</v>
      </c>
      <c r="U3" s="27"/>
      <c r="V3" s="27"/>
      <c r="W3" s="30"/>
      <c r="X3" s="29">
        <v>1</v>
      </c>
      <c r="Y3" s="27"/>
      <c r="Z3" s="27"/>
      <c r="AA3" s="31"/>
      <c r="AB3" s="21">
        <f t="shared" ref="AB3:AB31" si="1">H3+I3+J3+K3+L3+M3+N3+O3+P3+Q3+R3+S3+T3+U3+V3+W3+X3+Y3+Z3+AA3</f>
        <v>12</v>
      </c>
      <c r="AC3" s="29">
        <v>30</v>
      </c>
      <c r="AD3" s="27">
        <v>30</v>
      </c>
      <c r="AE3" s="27">
        <v>1</v>
      </c>
      <c r="AF3" s="27">
        <v>10</v>
      </c>
      <c r="AG3" s="27">
        <v>10</v>
      </c>
      <c r="AH3" s="27">
        <v>1</v>
      </c>
      <c r="AI3" s="27">
        <v>1</v>
      </c>
      <c r="AJ3" s="27">
        <v>1</v>
      </c>
      <c r="AK3" s="27">
        <v>1</v>
      </c>
      <c r="AL3" s="27">
        <v>30</v>
      </c>
      <c r="AM3" s="27">
        <v>1</v>
      </c>
      <c r="AN3" s="27">
        <v>1</v>
      </c>
      <c r="AO3" s="27">
        <v>1</v>
      </c>
      <c r="AP3" s="27">
        <v>1</v>
      </c>
      <c r="AQ3" s="27">
        <v>1</v>
      </c>
      <c r="AR3" s="27">
        <v>1</v>
      </c>
      <c r="AS3" s="31"/>
      <c r="AT3" s="21">
        <f t="shared" ref="AT3:AT31" si="2">AC3+AD3+AE3+AF3+AG3+AH3+AI3+AJ3+AK3+AL3+AM3+AN3+AO3+AP3+AQ3+AR3+AS3</f>
        <v>121</v>
      </c>
      <c r="AU3" s="29"/>
      <c r="AV3" s="27"/>
      <c r="AW3" s="27"/>
      <c r="AX3" s="32"/>
      <c r="AY3" s="27">
        <v>1</v>
      </c>
      <c r="AZ3" s="27"/>
      <c r="BA3" s="27">
        <v>1</v>
      </c>
      <c r="BB3" s="27">
        <v>1</v>
      </c>
      <c r="BC3" s="27">
        <v>2</v>
      </c>
      <c r="BD3" s="33">
        <v>1</v>
      </c>
      <c r="BE3">
        <f t="shared" ref="BE3:BE31" si="3">AU3+AV3+AW3+AX3+AY3+AZ3+BA3+BB3+BC3+BD3</f>
        <v>6</v>
      </c>
    </row>
    <row r="4" spans="1:57" ht="15" customHeight="1" x14ac:dyDescent="0.25">
      <c r="A4" s="24">
        <v>3</v>
      </c>
      <c r="B4" s="14" t="s">
        <v>59</v>
      </c>
      <c r="C4" s="26">
        <f>D4/99</f>
        <v>0.28282828282828282</v>
      </c>
      <c r="D4" s="27">
        <f t="shared" si="0"/>
        <v>28</v>
      </c>
      <c r="E4" s="27">
        <v>23</v>
      </c>
      <c r="F4" s="27">
        <v>2</v>
      </c>
      <c r="G4" s="28">
        <v>3</v>
      </c>
      <c r="H4" s="29"/>
      <c r="I4" s="27"/>
      <c r="J4" s="27"/>
      <c r="K4" s="27"/>
      <c r="L4" s="27">
        <v>9</v>
      </c>
      <c r="M4" s="27"/>
      <c r="N4" s="27"/>
      <c r="O4" s="27"/>
      <c r="P4" s="27"/>
      <c r="Q4" s="27">
        <v>8</v>
      </c>
      <c r="R4" s="27"/>
      <c r="S4" s="27"/>
      <c r="T4" s="27"/>
      <c r="U4" s="27">
        <v>7</v>
      </c>
      <c r="V4" s="27"/>
      <c r="W4" s="30"/>
      <c r="X4" s="29"/>
      <c r="Y4" s="27"/>
      <c r="Z4" s="27"/>
      <c r="AA4" s="31"/>
      <c r="AB4" s="21">
        <f t="shared" si="1"/>
        <v>24</v>
      </c>
      <c r="AC4" s="29">
        <v>90</v>
      </c>
      <c r="AD4" s="27">
        <v>90</v>
      </c>
      <c r="AE4" s="27">
        <v>1</v>
      </c>
      <c r="AF4" s="27">
        <v>30</v>
      </c>
      <c r="AG4" s="27">
        <v>30</v>
      </c>
      <c r="AH4" s="27">
        <v>1</v>
      </c>
      <c r="AI4" s="27">
        <v>1</v>
      </c>
      <c r="AJ4" s="27">
        <v>1</v>
      </c>
      <c r="AK4" s="27">
        <v>1</v>
      </c>
      <c r="AL4" s="27">
        <v>90</v>
      </c>
      <c r="AM4" s="27">
        <v>1</v>
      </c>
      <c r="AN4" s="27">
        <v>1</v>
      </c>
      <c r="AO4" s="27">
        <v>1</v>
      </c>
      <c r="AP4" s="27">
        <v>1</v>
      </c>
      <c r="AQ4" s="27">
        <v>1</v>
      </c>
      <c r="AR4" s="27">
        <v>1</v>
      </c>
      <c r="AS4" s="31"/>
      <c r="AT4" s="21">
        <f t="shared" si="2"/>
        <v>341</v>
      </c>
      <c r="AU4" s="29">
        <v>1</v>
      </c>
      <c r="AV4" s="27">
        <v>1</v>
      </c>
      <c r="AW4" s="27">
        <v>1</v>
      </c>
      <c r="AX4" s="32"/>
      <c r="AY4" s="27">
        <v>1</v>
      </c>
      <c r="AZ4" s="27"/>
      <c r="BA4" s="27">
        <v>1</v>
      </c>
      <c r="BB4" s="27">
        <v>1</v>
      </c>
      <c r="BC4" s="27">
        <v>3</v>
      </c>
      <c r="BD4" s="33">
        <v>1</v>
      </c>
      <c r="BE4">
        <f t="shared" si="3"/>
        <v>10</v>
      </c>
    </row>
    <row r="5" spans="1:57" ht="15" customHeight="1" thickBot="1" x14ac:dyDescent="0.3">
      <c r="A5" s="24">
        <v>4</v>
      </c>
      <c r="B5" s="25" t="s">
        <v>60</v>
      </c>
      <c r="C5" s="26">
        <f>D5/500</f>
        <v>0.192</v>
      </c>
      <c r="D5" s="27">
        <f t="shared" si="0"/>
        <v>96</v>
      </c>
      <c r="E5" s="27">
        <v>74</v>
      </c>
      <c r="F5" s="27">
        <v>10</v>
      </c>
      <c r="G5" s="28">
        <v>12</v>
      </c>
      <c r="H5" s="29">
        <v>1</v>
      </c>
      <c r="I5" s="27">
        <v>4</v>
      </c>
      <c r="J5" s="27">
        <v>5</v>
      </c>
      <c r="K5" s="27">
        <v>1</v>
      </c>
      <c r="L5" s="27">
        <v>9</v>
      </c>
      <c r="M5" s="27">
        <v>19</v>
      </c>
      <c r="N5" s="27"/>
      <c r="O5" s="27">
        <v>9</v>
      </c>
      <c r="P5" s="27">
        <v>1</v>
      </c>
      <c r="Q5" s="27">
        <v>11</v>
      </c>
      <c r="R5" s="27"/>
      <c r="S5" s="27">
        <v>3</v>
      </c>
      <c r="T5" s="27">
        <v>4</v>
      </c>
      <c r="U5" s="27">
        <v>1</v>
      </c>
      <c r="V5" s="27">
        <v>4</v>
      </c>
      <c r="W5" s="30">
        <v>12</v>
      </c>
      <c r="X5" s="29"/>
      <c r="Y5" s="27"/>
      <c r="Z5" s="27">
        <v>2</v>
      </c>
      <c r="AA5" s="31">
        <v>2</v>
      </c>
      <c r="AB5" s="21">
        <f t="shared" si="1"/>
        <v>88</v>
      </c>
      <c r="AC5" s="29">
        <v>210</v>
      </c>
      <c r="AD5" s="27">
        <v>210</v>
      </c>
      <c r="AE5" s="27">
        <v>1</v>
      </c>
      <c r="AF5" s="27">
        <v>70</v>
      </c>
      <c r="AG5" s="27">
        <v>70</v>
      </c>
      <c r="AH5" s="27">
        <v>1</v>
      </c>
      <c r="AI5" s="27">
        <v>1</v>
      </c>
      <c r="AJ5" s="27">
        <v>1</v>
      </c>
      <c r="AK5" s="27">
        <v>1</v>
      </c>
      <c r="AL5" s="27">
        <v>210</v>
      </c>
      <c r="AM5" s="27">
        <v>1</v>
      </c>
      <c r="AN5" s="27">
        <v>1</v>
      </c>
      <c r="AO5" s="27">
        <v>1</v>
      </c>
      <c r="AP5" s="27">
        <v>1</v>
      </c>
      <c r="AQ5" s="27">
        <v>1</v>
      </c>
      <c r="AR5" s="27">
        <v>1</v>
      </c>
      <c r="AS5" s="31"/>
      <c r="AT5" s="21">
        <f t="shared" si="2"/>
        <v>781</v>
      </c>
      <c r="AU5" s="29">
        <v>4</v>
      </c>
      <c r="AV5" s="27">
        <v>4</v>
      </c>
      <c r="AW5" s="27"/>
      <c r="AX5" s="32"/>
      <c r="AY5" s="27"/>
      <c r="AZ5" s="27"/>
      <c r="BA5" s="27"/>
      <c r="BB5" s="27"/>
      <c r="BC5" s="27">
        <v>2</v>
      </c>
      <c r="BD5" s="33">
        <v>1</v>
      </c>
      <c r="BE5">
        <f t="shared" si="3"/>
        <v>11</v>
      </c>
    </row>
    <row r="6" spans="1:57" ht="15" customHeight="1" x14ac:dyDescent="0.25">
      <c r="A6" s="24">
        <v>5</v>
      </c>
      <c r="B6" s="14" t="s">
        <v>61</v>
      </c>
      <c r="C6" s="26">
        <f>D6/212</f>
        <v>0.12264150943396226</v>
      </c>
      <c r="D6" s="27">
        <f t="shared" si="0"/>
        <v>26</v>
      </c>
      <c r="E6" s="27">
        <v>24</v>
      </c>
      <c r="F6" s="27">
        <v>1</v>
      </c>
      <c r="G6" s="28">
        <v>1</v>
      </c>
      <c r="H6" s="29">
        <v>3</v>
      </c>
      <c r="I6" s="27"/>
      <c r="J6" s="27"/>
      <c r="K6" s="27">
        <v>5</v>
      </c>
      <c r="L6" s="27">
        <v>5</v>
      </c>
      <c r="M6" s="27"/>
      <c r="N6" s="27">
        <v>500</v>
      </c>
      <c r="O6" s="27"/>
      <c r="P6" s="27"/>
      <c r="Q6" s="27">
        <v>5</v>
      </c>
      <c r="R6" s="27"/>
      <c r="S6" s="27">
        <v>1</v>
      </c>
      <c r="T6" s="27"/>
      <c r="U6" s="27">
        <v>2</v>
      </c>
      <c r="V6" s="27">
        <v>1</v>
      </c>
      <c r="W6" s="30">
        <v>6</v>
      </c>
      <c r="X6" s="29"/>
      <c r="Y6" s="27"/>
      <c r="Z6" s="27"/>
      <c r="AA6" s="31"/>
      <c r="AB6" s="21">
        <f t="shared" si="1"/>
        <v>528</v>
      </c>
      <c r="AC6" s="29">
        <v>30</v>
      </c>
      <c r="AD6" s="27">
        <v>30</v>
      </c>
      <c r="AE6" s="27">
        <v>1</v>
      </c>
      <c r="AF6" s="27">
        <v>10</v>
      </c>
      <c r="AG6" s="27">
        <v>10</v>
      </c>
      <c r="AH6" s="27">
        <v>1</v>
      </c>
      <c r="AI6" s="27">
        <v>1</v>
      </c>
      <c r="AJ6" s="27">
        <v>1</v>
      </c>
      <c r="AK6" s="27">
        <v>1</v>
      </c>
      <c r="AL6" s="27">
        <v>30</v>
      </c>
      <c r="AM6" s="27">
        <v>1</v>
      </c>
      <c r="AN6" s="27">
        <v>1</v>
      </c>
      <c r="AO6" s="27">
        <v>1</v>
      </c>
      <c r="AP6" s="27">
        <v>1</v>
      </c>
      <c r="AQ6" s="27">
        <v>1</v>
      </c>
      <c r="AR6" s="27">
        <v>1</v>
      </c>
      <c r="AS6" s="31"/>
      <c r="AT6" s="21">
        <f t="shared" si="2"/>
        <v>121</v>
      </c>
      <c r="AU6" s="29">
        <v>1</v>
      </c>
      <c r="AV6" s="27">
        <v>1</v>
      </c>
      <c r="AW6" s="27"/>
      <c r="AX6" s="32">
        <v>1</v>
      </c>
      <c r="AY6" s="27"/>
      <c r="AZ6" s="27">
        <v>1</v>
      </c>
      <c r="BA6" s="27"/>
      <c r="BB6" s="27"/>
      <c r="BC6" s="27"/>
      <c r="BD6" s="33"/>
      <c r="BE6">
        <f t="shared" si="3"/>
        <v>4</v>
      </c>
    </row>
    <row r="7" spans="1:57" ht="15" customHeight="1" thickBot="1" x14ac:dyDescent="0.3">
      <c r="A7" s="24">
        <v>6</v>
      </c>
      <c r="B7" s="25" t="s">
        <v>62</v>
      </c>
      <c r="C7" s="26">
        <f>D7/228</f>
        <v>0.23684210526315788</v>
      </c>
      <c r="D7" s="27">
        <f t="shared" si="0"/>
        <v>54</v>
      </c>
      <c r="E7" s="27">
        <v>44</v>
      </c>
      <c r="F7" s="27">
        <v>6</v>
      </c>
      <c r="G7" s="28">
        <v>4</v>
      </c>
      <c r="H7" s="29">
        <v>5</v>
      </c>
      <c r="I7" s="27">
        <v>3</v>
      </c>
      <c r="J7" s="27">
        <v>1</v>
      </c>
      <c r="K7" s="27">
        <v>2</v>
      </c>
      <c r="L7" s="27"/>
      <c r="M7" s="27">
        <v>1</v>
      </c>
      <c r="N7" s="27"/>
      <c r="O7" s="27">
        <v>4</v>
      </c>
      <c r="P7" s="27"/>
      <c r="Q7" s="27">
        <v>1</v>
      </c>
      <c r="R7" s="27"/>
      <c r="S7" s="27">
        <v>1</v>
      </c>
      <c r="T7" s="27"/>
      <c r="U7" s="27">
        <v>3</v>
      </c>
      <c r="V7" s="27">
        <v>9</v>
      </c>
      <c r="W7" s="30">
        <v>9</v>
      </c>
      <c r="X7" s="29">
        <v>1</v>
      </c>
      <c r="Y7" s="27">
        <v>1</v>
      </c>
      <c r="Z7" s="27">
        <v>5</v>
      </c>
      <c r="AA7" s="31">
        <v>8</v>
      </c>
      <c r="AB7" s="21">
        <f t="shared" si="1"/>
        <v>54</v>
      </c>
      <c r="AC7" s="29">
        <v>120</v>
      </c>
      <c r="AD7" s="27">
        <v>120</v>
      </c>
      <c r="AE7" s="27">
        <v>1</v>
      </c>
      <c r="AF7" s="27">
        <v>40</v>
      </c>
      <c r="AG7" s="27">
        <v>40</v>
      </c>
      <c r="AH7" s="27">
        <v>1</v>
      </c>
      <c r="AI7" s="27">
        <v>1</v>
      </c>
      <c r="AJ7" s="27">
        <v>1</v>
      </c>
      <c r="AK7" s="27">
        <v>1</v>
      </c>
      <c r="AL7" s="27">
        <v>120</v>
      </c>
      <c r="AM7" s="27">
        <v>1</v>
      </c>
      <c r="AN7" s="27">
        <v>1</v>
      </c>
      <c r="AO7" s="27">
        <v>1</v>
      </c>
      <c r="AP7" s="27">
        <v>1</v>
      </c>
      <c r="AQ7" s="27">
        <v>1</v>
      </c>
      <c r="AR7" s="27">
        <v>1</v>
      </c>
      <c r="AS7" s="31"/>
      <c r="AT7" s="21">
        <f t="shared" si="2"/>
        <v>451</v>
      </c>
      <c r="AU7" s="29">
        <v>1</v>
      </c>
      <c r="AV7" s="27">
        <v>1</v>
      </c>
      <c r="AW7" s="27"/>
      <c r="AX7" s="32"/>
      <c r="AY7" s="27">
        <v>1</v>
      </c>
      <c r="AZ7" s="27"/>
      <c r="BA7" s="27">
        <v>1</v>
      </c>
      <c r="BB7" s="27">
        <v>2</v>
      </c>
      <c r="BC7" s="27">
        <v>4</v>
      </c>
      <c r="BD7" s="33">
        <v>1</v>
      </c>
      <c r="BE7">
        <f t="shared" si="3"/>
        <v>11</v>
      </c>
    </row>
    <row r="8" spans="1:57" ht="15" customHeight="1" x14ac:dyDescent="0.25">
      <c r="A8" s="24">
        <v>7</v>
      </c>
      <c r="B8" s="14" t="s">
        <v>63</v>
      </c>
      <c r="C8" s="26">
        <f>D8/18</f>
        <v>0.27777777777777779</v>
      </c>
      <c r="D8" s="27">
        <f t="shared" si="0"/>
        <v>5</v>
      </c>
      <c r="E8" s="27">
        <v>4</v>
      </c>
      <c r="F8" s="27">
        <v>0</v>
      </c>
      <c r="G8" s="28">
        <v>1</v>
      </c>
      <c r="H8" s="29">
        <v>1</v>
      </c>
      <c r="I8" s="27"/>
      <c r="J8" s="27"/>
      <c r="K8" s="27"/>
      <c r="L8" s="27">
        <v>2</v>
      </c>
      <c r="M8" s="27"/>
      <c r="N8" s="27">
        <v>20</v>
      </c>
      <c r="O8" s="27"/>
      <c r="P8" s="27">
        <v>2</v>
      </c>
      <c r="Q8" s="27"/>
      <c r="R8" s="27"/>
      <c r="S8" s="27"/>
      <c r="T8" s="27"/>
      <c r="U8" s="27"/>
      <c r="V8" s="27"/>
      <c r="W8" s="30"/>
      <c r="X8" s="29"/>
      <c r="Y8" s="27"/>
      <c r="Z8" s="27"/>
      <c r="AA8" s="31"/>
      <c r="AB8" s="21">
        <f t="shared" si="1"/>
        <v>25</v>
      </c>
      <c r="AC8" s="29">
        <v>30</v>
      </c>
      <c r="AD8" s="27">
        <v>30</v>
      </c>
      <c r="AE8" s="27">
        <v>1</v>
      </c>
      <c r="AF8" s="27">
        <v>10</v>
      </c>
      <c r="AG8" s="27">
        <v>10</v>
      </c>
      <c r="AH8" s="27">
        <v>1</v>
      </c>
      <c r="AI8" s="27">
        <v>1</v>
      </c>
      <c r="AJ8" s="27">
        <v>1</v>
      </c>
      <c r="AK8" s="27">
        <v>1</v>
      </c>
      <c r="AL8" s="27">
        <v>30</v>
      </c>
      <c r="AM8" s="27">
        <v>1</v>
      </c>
      <c r="AN8" s="27">
        <v>1</v>
      </c>
      <c r="AO8" s="27">
        <v>1</v>
      </c>
      <c r="AP8" s="27">
        <v>1</v>
      </c>
      <c r="AQ8" s="27">
        <v>1</v>
      </c>
      <c r="AR8" s="27">
        <v>1</v>
      </c>
      <c r="AS8" s="31"/>
      <c r="AT8" s="21">
        <f t="shared" si="2"/>
        <v>121</v>
      </c>
      <c r="AU8" s="29"/>
      <c r="AV8" s="27"/>
      <c r="AW8" s="27"/>
      <c r="AX8" s="32"/>
      <c r="AY8" s="27"/>
      <c r="AZ8" s="27"/>
      <c r="BA8" s="27">
        <v>1</v>
      </c>
      <c r="BB8" s="27">
        <v>1</v>
      </c>
      <c r="BC8" s="27">
        <v>1</v>
      </c>
      <c r="BD8" s="33">
        <v>1</v>
      </c>
      <c r="BE8">
        <f t="shared" si="3"/>
        <v>4</v>
      </c>
    </row>
    <row r="9" spans="1:57" ht="15" customHeight="1" thickBot="1" x14ac:dyDescent="0.3">
      <c r="A9" s="24">
        <v>8</v>
      </c>
      <c r="B9" s="25" t="s">
        <v>64</v>
      </c>
      <c r="C9" s="26">
        <f>D9/223</f>
        <v>0.12556053811659193</v>
      </c>
      <c r="D9" s="27">
        <f t="shared" si="0"/>
        <v>28</v>
      </c>
      <c r="E9" s="27">
        <v>26</v>
      </c>
      <c r="F9" s="27">
        <v>0</v>
      </c>
      <c r="G9" s="28">
        <v>2</v>
      </c>
      <c r="H9" s="29"/>
      <c r="I9" s="27"/>
      <c r="J9" s="27"/>
      <c r="K9" s="27"/>
      <c r="L9" s="27">
        <v>6</v>
      </c>
      <c r="M9" s="27">
        <v>2</v>
      </c>
      <c r="N9" s="27"/>
      <c r="O9" s="27"/>
      <c r="P9" s="27"/>
      <c r="Q9" s="27">
        <v>14</v>
      </c>
      <c r="R9" s="27"/>
      <c r="S9" s="27"/>
      <c r="T9" s="27">
        <v>1</v>
      </c>
      <c r="U9" s="27"/>
      <c r="V9" s="27"/>
      <c r="W9" s="30">
        <v>2</v>
      </c>
      <c r="X9" s="29">
        <v>1</v>
      </c>
      <c r="Y9" s="27"/>
      <c r="Z9" s="27"/>
      <c r="AA9" s="31"/>
      <c r="AB9" s="21">
        <f t="shared" si="1"/>
        <v>26</v>
      </c>
      <c r="AC9" s="29">
        <v>60</v>
      </c>
      <c r="AD9" s="27">
        <v>60</v>
      </c>
      <c r="AE9" s="27">
        <v>1</v>
      </c>
      <c r="AF9" s="27">
        <v>20</v>
      </c>
      <c r="AG9" s="27">
        <v>20</v>
      </c>
      <c r="AH9" s="27">
        <v>1</v>
      </c>
      <c r="AI9" s="27">
        <v>1</v>
      </c>
      <c r="AJ9" s="27">
        <v>1</v>
      </c>
      <c r="AK9" s="27">
        <v>1</v>
      </c>
      <c r="AL9" s="27">
        <v>60</v>
      </c>
      <c r="AM9" s="27">
        <v>1</v>
      </c>
      <c r="AN9" s="27">
        <v>1</v>
      </c>
      <c r="AO9" s="27">
        <v>1</v>
      </c>
      <c r="AP9" s="27">
        <v>1</v>
      </c>
      <c r="AQ9" s="27">
        <v>1</v>
      </c>
      <c r="AR9" s="27">
        <v>1</v>
      </c>
      <c r="AS9" s="31"/>
      <c r="AT9" s="21">
        <f t="shared" si="2"/>
        <v>231</v>
      </c>
      <c r="AU9" s="29">
        <v>1</v>
      </c>
      <c r="AV9" s="27">
        <v>1</v>
      </c>
      <c r="AW9" s="27">
        <v>1</v>
      </c>
      <c r="AX9" s="32"/>
      <c r="AY9" s="27"/>
      <c r="AZ9" s="27"/>
      <c r="BA9" s="27">
        <v>2</v>
      </c>
      <c r="BB9" s="27"/>
      <c r="BC9" s="27">
        <v>1</v>
      </c>
      <c r="BD9" s="33">
        <v>1</v>
      </c>
      <c r="BE9">
        <f t="shared" si="3"/>
        <v>7</v>
      </c>
    </row>
    <row r="10" spans="1:57" ht="15" customHeight="1" x14ac:dyDescent="0.25">
      <c r="A10" s="24">
        <v>9</v>
      </c>
      <c r="B10" s="14" t="s">
        <v>65</v>
      </c>
      <c r="C10" s="26">
        <f>D10/106</f>
        <v>0.19811320754716982</v>
      </c>
      <c r="D10" s="27">
        <f t="shared" si="0"/>
        <v>21</v>
      </c>
      <c r="E10" s="27">
        <v>17</v>
      </c>
      <c r="F10" s="27">
        <v>0</v>
      </c>
      <c r="G10" s="28">
        <v>4</v>
      </c>
      <c r="H10" s="29">
        <v>2</v>
      </c>
      <c r="I10" s="27"/>
      <c r="J10" s="27"/>
      <c r="K10" s="27">
        <v>1</v>
      </c>
      <c r="L10" s="27">
        <v>4</v>
      </c>
      <c r="M10" s="27">
        <v>4</v>
      </c>
      <c r="N10" s="27"/>
      <c r="O10" s="27"/>
      <c r="P10" s="27"/>
      <c r="Q10" s="27">
        <v>3</v>
      </c>
      <c r="R10" s="27"/>
      <c r="S10" s="27"/>
      <c r="T10" s="27"/>
      <c r="U10" s="27">
        <v>1</v>
      </c>
      <c r="V10" s="27"/>
      <c r="W10" s="30">
        <v>5</v>
      </c>
      <c r="X10" s="29"/>
      <c r="Y10" s="27"/>
      <c r="Z10" s="27"/>
      <c r="AA10" s="31"/>
      <c r="AB10" s="21">
        <f t="shared" si="1"/>
        <v>20</v>
      </c>
      <c r="AC10" s="29">
        <v>60</v>
      </c>
      <c r="AD10" s="27">
        <v>60</v>
      </c>
      <c r="AE10" s="27">
        <v>1</v>
      </c>
      <c r="AF10" s="27">
        <v>20</v>
      </c>
      <c r="AG10" s="27">
        <v>20</v>
      </c>
      <c r="AH10" s="27">
        <v>1</v>
      </c>
      <c r="AI10" s="27">
        <v>1</v>
      </c>
      <c r="AJ10" s="27">
        <v>1</v>
      </c>
      <c r="AK10" s="27">
        <v>1</v>
      </c>
      <c r="AL10" s="27">
        <v>60</v>
      </c>
      <c r="AM10" s="27">
        <v>1</v>
      </c>
      <c r="AN10" s="27">
        <v>1</v>
      </c>
      <c r="AO10" s="27">
        <v>1</v>
      </c>
      <c r="AP10" s="27">
        <v>1</v>
      </c>
      <c r="AQ10" s="27">
        <v>1</v>
      </c>
      <c r="AR10" s="27">
        <v>1</v>
      </c>
      <c r="AS10" s="31"/>
      <c r="AT10" s="21">
        <f t="shared" si="2"/>
        <v>231</v>
      </c>
      <c r="AU10" s="29">
        <v>1</v>
      </c>
      <c r="AV10" s="27">
        <v>1</v>
      </c>
      <c r="AW10" s="27"/>
      <c r="AX10" s="32"/>
      <c r="AY10" s="27"/>
      <c r="AZ10" s="27"/>
      <c r="BA10" s="27"/>
      <c r="BB10" s="27"/>
      <c r="BC10" s="27"/>
      <c r="BD10" s="33">
        <v>1</v>
      </c>
      <c r="BE10">
        <f t="shared" si="3"/>
        <v>3</v>
      </c>
    </row>
    <row r="11" spans="1:57" ht="15" customHeight="1" thickBot="1" x14ac:dyDescent="0.3">
      <c r="A11" s="24">
        <v>10</v>
      </c>
      <c r="B11" s="25" t="s">
        <v>66</v>
      </c>
      <c r="C11" s="26">
        <f>D11/93</f>
        <v>0.12903225806451613</v>
      </c>
      <c r="D11" s="27">
        <f t="shared" si="0"/>
        <v>12</v>
      </c>
      <c r="E11" s="27">
        <v>9</v>
      </c>
      <c r="F11" s="27">
        <v>1</v>
      </c>
      <c r="G11" s="28">
        <v>2</v>
      </c>
      <c r="H11" s="29"/>
      <c r="I11" s="27"/>
      <c r="J11" s="27"/>
      <c r="K11" s="27">
        <v>10</v>
      </c>
      <c r="L11" s="27"/>
      <c r="M11" s="27"/>
      <c r="N11" s="27">
        <v>180</v>
      </c>
      <c r="O11" s="27"/>
      <c r="P11" s="27"/>
      <c r="Q11" s="27">
        <v>2</v>
      </c>
      <c r="R11" s="27"/>
      <c r="S11" s="27"/>
      <c r="T11" s="27"/>
      <c r="U11" s="27">
        <v>1</v>
      </c>
      <c r="V11" s="27"/>
      <c r="W11" s="30">
        <v>7</v>
      </c>
      <c r="X11" s="29"/>
      <c r="Y11" s="27"/>
      <c r="Z11" s="27"/>
      <c r="AA11" s="31"/>
      <c r="AB11" s="21">
        <f t="shared" si="1"/>
        <v>200</v>
      </c>
      <c r="AC11" s="29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31">
        <v>2</v>
      </c>
      <c r="AT11" s="21">
        <f t="shared" si="2"/>
        <v>2</v>
      </c>
      <c r="AU11" s="29">
        <v>1</v>
      </c>
      <c r="AV11" s="27">
        <v>1</v>
      </c>
      <c r="AW11" s="27">
        <v>1</v>
      </c>
      <c r="AX11" s="32"/>
      <c r="AY11" s="27"/>
      <c r="AZ11" s="27"/>
      <c r="BA11" s="27">
        <v>1</v>
      </c>
      <c r="BB11" s="27"/>
      <c r="BC11" s="27"/>
      <c r="BD11" s="33">
        <v>1</v>
      </c>
      <c r="BE11">
        <f t="shared" si="3"/>
        <v>5</v>
      </c>
    </row>
    <row r="12" spans="1:57" ht="15" customHeight="1" x14ac:dyDescent="0.25">
      <c r="A12" s="24">
        <v>11</v>
      </c>
      <c r="B12" s="14" t="s">
        <v>67</v>
      </c>
      <c r="C12" s="26">
        <f>D12/273</f>
        <v>0.13186813186813187</v>
      </c>
      <c r="D12" s="27">
        <f t="shared" si="0"/>
        <v>36</v>
      </c>
      <c r="E12" s="27">
        <v>32</v>
      </c>
      <c r="F12" s="27">
        <v>1</v>
      </c>
      <c r="G12" s="28">
        <v>3</v>
      </c>
      <c r="H12" s="29">
        <v>1</v>
      </c>
      <c r="I12" s="27">
        <v>3</v>
      </c>
      <c r="J12" s="27"/>
      <c r="K12" s="27">
        <v>1</v>
      </c>
      <c r="L12" s="27">
        <v>6</v>
      </c>
      <c r="M12" s="27">
        <v>3</v>
      </c>
      <c r="N12" s="27">
        <v>40</v>
      </c>
      <c r="O12" s="27"/>
      <c r="P12" s="27"/>
      <c r="Q12" s="27">
        <v>10</v>
      </c>
      <c r="R12" s="27"/>
      <c r="S12" s="27">
        <v>1</v>
      </c>
      <c r="T12" s="27"/>
      <c r="U12" s="27">
        <v>1</v>
      </c>
      <c r="V12" s="27">
        <v>2</v>
      </c>
      <c r="W12" s="30"/>
      <c r="X12" s="29"/>
      <c r="Y12" s="27">
        <v>4</v>
      </c>
      <c r="Z12" s="27">
        <v>1</v>
      </c>
      <c r="AA12" s="31">
        <v>1</v>
      </c>
      <c r="AB12" s="21">
        <f t="shared" si="1"/>
        <v>74</v>
      </c>
      <c r="AC12" s="29">
        <v>90</v>
      </c>
      <c r="AD12" s="27">
        <v>90</v>
      </c>
      <c r="AE12" s="27">
        <v>1</v>
      </c>
      <c r="AF12" s="27">
        <v>30</v>
      </c>
      <c r="AG12" s="27">
        <v>30</v>
      </c>
      <c r="AH12" s="27">
        <v>1</v>
      </c>
      <c r="AI12" s="27">
        <v>1</v>
      </c>
      <c r="AJ12" s="27">
        <v>1</v>
      </c>
      <c r="AK12" s="27">
        <v>1</v>
      </c>
      <c r="AL12" s="27">
        <v>90</v>
      </c>
      <c r="AM12" s="27">
        <v>1</v>
      </c>
      <c r="AN12" s="27">
        <v>1</v>
      </c>
      <c r="AO12" s="27">
        <v>1</v>
      </c>
      <c r="AP12" s="27">
        <v>1</v>
      </c>
      <c r="AQ12" s="27">
        <v>1</v>
      </c>
      <c r="AR12" s="27">
        <v>1</v>
      </c>
      <c r="AS12" s="31"/>
      <c r="AT12" s="21">
        <f t="shared" si="2"/>
        <v>341</v>
      </c>
      <c r="AU12" s="29">
        <v>1</v>
      </c>
      <c r="AV12" s="27">
        <v>1</v>
      </c>
      <c r="AW12" s="27">
        <v>1</v>
      </c>
      <c r="AX12" s="32"/>
      <c r="AY12" s="27"/>
      <c r="AZ12" s="27"/>
      <c r="BA12" s="27">
        <v>2</v>
      </c>
      <c r="BB12" s="27">
        <v>1</v>
      </c>
      <c r="BC12" s="27">
        <v>2</v>
      </c>
      <c r="BD12" s="33">
        <v>1</v>
      </c>
      <c r="BE12">
        <f t="shared" si="3"/>
        <v>9</v>
      </c>
    </row>
    <row r="13" spans="1:57" ht="15" customHeight="1" thickBot="1" x14ac:dyDescent="0.3">
      <c r="A13" s="24">
        <v>12</v>
      </c>
      <c r="B13" s="25" t="s">
        <v>68</v>
      </c>
      <c r="C13" s="26">
        <f>D13/57</f>
        <v>0.38596491228070173</v>
      </c>
      <c r="D13" s="27">
        <f t="shared" si="0"/>
        <v>22</v>
      </c>
      <c r="E13" s="27">
        <v>20</v>
      </c>
      <c r="F13" s="27">
        <v>0</v>
      </c>
      <c r="G13" s="28">
        <v>2</v>
      </c>
      <c r="H13" s="29">
        <v>1</v>
      </c>
      <c r="I13" s="27"/>
      <c r="J13" s="27">
        <v>1</v>
      </c>
      <c r="K13" s="27">
        <v>1</v>
      </c>
      <c r="L13" s="27"/>
      <c r="M13" s="27"/>
      <c r="N13" s="27"/>
      <c r="O13" s="27">
        <v>2</v>
      </c>
      <c r="P13" s="27"/>
      <c r="Q13" s="27">
        <v>2</v>
      </c>
      <c r="R13" s="27"/>
      <c r="S13" s="27"/>
      <c r="T13" s="27"/>
      <c r="U13" s="27"/>
      <c r="V13" s="27">
        <v>2</v>
      </c>
      <c r="W13" s="30">
        <v>26</v>
      </c>
      <c r="X13" s="29"/>
      <c r="Y13" s="27"/>
      <c r="Z13" s="27"/>
      <c r="AA13" s="31"/>
      <c r="AB13" s="21">
        <f t="shared" si="1"/>
        <v>35</v>
      </c>
      <c r="AC13" s="29">
        <v>60</v>
      </c>
      <c r="AD13" s="27">
        <v>60</v>
      </c>
      <c r="AE13" s="27">
        <v>1</v>
      </c>
      <c r="AF13" s="27">
        <v>20</v>
      </c>
      <c r="AG13" s="27">
        <v>20</v>
      </c>
      <c r="AH13" s="27">
        <v>1</v>
      </c>
      <c r="AI13" s="27">
        <v>1</v>
      </c>
      <c r="AJ13" s="27">
        <v>1</v>
      </c>
      <c r="AK13" s="27">
        <v>1</v>
      </c>
      <c r="AL13" s="27">
        <v>60</v>
      </c>
      <c r="AM13" s="27">
        <v>1</v>
      </c>
      <c r="AN13" s="27">
        <v>1</v>
      </c>
      <c r="AO13" s="27">
        <v>1</v>
      </c>
      <c r="AP13" s="27">
        <v>1</v>
      </c>
      <c r="AQ13" s="27">
        <v>1</v>
      </c>
      <c r="AR13" s="27">
        <v>1</v>
      </c>
      <c r="AS13" s="31"/>
      <c r="AT13" s="21">
        <f t="shared" si="2"/>
        <v>231</v>
      </c>
      <c r="AU13" s="29">
        <v>1</v>
      </c>
      <c r="AV13" s="27">
        <v>1</v>
      </c>
      <c r="AW13" s="27"/>
      <c r="AX13" s="32"/>
      <c r="AY13" s="27"/>
      <c r="AZ13" s="27"/>
      <c r="BA13" s="27"/>
      <c r="BB13" s="27"/>
      <c r="BC13" s="27">
        <v>2</v>
      </c>
      <c r="BD13" s="33">
        <v>1</v>
      </c>
      <c r="BE13">
        <f t="shared" si="3"/>
        <v>5</v>
      </c>
    </row>
    <row r="14" spans="1:57" ht="15" customHeight="1" x14ac:dyDescent="0.25">
      <c r="A14" s="24">
        <v>13</v>
      </c>
      <c r="B14" s="14" t="s">
        <v>69</v>
      </c>
      <c r="C14" s="26">
        <f>D14/90</f>
        <v>0.17777777777777778</v>
      </c>
      <c r="D14" s="27">
        <f t="shared" si="0"/>
        <v>16</v>
      </c>
      <c r="E14" s="27">
        <v>14</v>
      </c>
      <c r="F14" s="27">
        <v>0</v>
      </c>
      <c r="G14" s="28">
        <v>2</v>
      </c>
      <c r="H14" s="29"/>
      <c r="I14" s="27"/>
      <c r="J14" s="27"/>
      <c r="K14" s="27">
        <v>6</v>
      </c>
      <c r="L14" s="27"/>
      <c r="M14" s="27"/>
      <c r="N14" s="27"/>
      <c r="O14" s="27"/>
      <c r="P14" s="27"/>
      <c r="Q14" s="27">
        <v>8</v>
      </c>
      <c r="R14" s="27"/>
      <c r="S14" s="27"/>
      <c r="T14" s="27"/>
      <c r="U14" s="27"/>
      <c r="V14" s="27"/>
      <c r="W14" s="30"/>
      <c r="X14" s="29"/>
      <c r="Y14" s="27"/>
      <c r="Z14" s="27"/>
      <c r="AA14" s="31"/>
      <c r="AB14" s="21">
        <f t="shared" si="1"/>
        <v>14</v>
      </c>
      <c r="AC14" s="29">
        <v>60</v>
      </c>
      <c r="AD14" s="27">
        <v>60</v>
      </c>
      <c r="AE14" s="27">
        <v>1</v>
      </c>
      <c r="AF14" s="27">
        <v>20</v>
      </c>
      <c r="AG14" s="27">
        <v>20</v>
      </c>
      <c r="AH14" s="27">
        <v>1</v>
      </c>
      <c r="AI14" s="27">
        <v>1</v>
      </c>
      <c r="AJ14" s="27">
        <v>1</v>
      </c>
      <c r="AK14" s="27">
        <v>1</v>
      </c>
      <c r="AL14" s="27">
        <v>60</v>
      </c>
      <c r="AM14" s="27">
        <v>1</v>
      </c>
      <c r="AN14" s="27">
        <v>1</v>
      </c>
      <c r="AO14" s="27">
        <v>1</v>
      </c>
      <c r="AP14" s="27">
        <v>1</v>
      </c>
      <c r="AQ14" s="27">
        <v>1</v>
      </c>
      <c r="AR14" s="27">
        <v>1</v>
      </c>
      <c r="AS14" s="31"/>
      <c r="AT14" s="21">
        <f t="shared" si="2"/>
        <v>231</v>
      </c>
      <c r="AU14" s="29">
        <v>1</v>
      </c>
      <c r="AV14" s="27">
        <v>1</v>
      </c>
      <c r="AW14" s="27">
        <v>1</v>
      </c>
      <c r="AX14" s="32"/>
      <c r="AY14" s="27"/>
      <c r="AZ14" s="27"/>
      <c r="BA14" s="27"/>
      <c r="BB14" s="27"/>
      <c r="BC14" s="27">
        <v>1</v>
      </c>
      <c r="BD14" s="33">
        <v>1</v>
      </c>
      <c r="BE14">
        <f t="shared" si="3"/>
        <v>5</v>
      </c>
    </row>
    <row r="15" spans="1:57" ht="15" customHeight="1" thickBot="1" x14ac:dyDescent="0.3">
      <c r="A15" s="24">
        <v>14</v>
      </c>
      <c r="B15" s="25" t="s">
        <v>70</v>
      </c>
      <c r="C15" s="26">
        <f>D15/51</f>
        <v>0.15686274509803921</v>
      </c>
      <c r="D15" s="27">
        <f t="shared" si="0"/>
        <v>8</v>
      </c>
      <c r="E15" s="27">
        <v>8</v>
      </c>
      <c r="F15" s="27">
        <v>0</v>
      </c>
      <c r="G15" s="28">
        <v>0</v>
      </c>
      <c r="H15" s="29"/>
      <c r="I15" s="27">
        <v>1</v>
      </c>
      <c r="J15" s="27"/>
      <c r="K15" s="27"/>
      <c r="L15" s="27"/>
      <c r="M15" s="27">
        <v>2</v>
      </c>
      <c r="N15" s="27"/>
      <c r="O15" s="27"/>
      <c r="P15" s="27">
        <v>1</v>
      </c>
      <c r="Q15" s="27">
        <v>1</v>
      </c>
      <c r="R15" s="27"/>
      <c r="S15" s="27"/>
      <c r="T15" s="27"/>
      <c r="U15" s="27"/>
      <c r="V15" s="27">
        <v>1</v>
      </c>
      <c r="W15" s="30">
        <v>3</v>
      </c>
      <c r="X15" s="29"/>
      <c r="Y15" s="27">
        <v>1</v>
      </c>
      <c r="Z15" s="27"/>
      <c r="AA15" s="31"/>
      <c r="AB15" s="21">
        <f t="shared" si="1"/>
        <v>10</v>
      </c>
      <c r="AC15" s="29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31"/>
      <c r="AT15" s="21">
        <f t="shared" si="2"/>
        <v>0</v>
      </c>
      <c r="AU15" s="29"/>
      <c r="AV15" s="27"/>
      <c r="AW15" s="27"/>
      <c r="AX15" s="32"/>
      <c r="AY15" s="27"/>
      <c r="AZ15" s="27"/>
      <c r="BA15" s="27">
        <v>1</v>
      </c>
      <c r="BB15" s="27">
        <v>1</v>
      </c>
      <c r="BC15" s="27">
        <v>2</v>
      </c>
      <c r="BD15" s="33">
        <v>1</v>
      </c>
      <c r="BE15">
        <f t="shared" si="3"/>
        <v>5</v>
      </c>
    </row>
    <row r="16" spans="1:57" ht="15" customHeight="1" x14ac:dyDescent="0.25">
      <c r="A16" s="24">
        <v>15</v>
      </c>
      <c r="B16" s="14" t="s">
        <v>71</v>
      </c>
      <c r="C16" s="26">
        <f>D16/281</f>
        <v>0.10320284697508897</v>
      </c>
      <c r="D16" s="27">
        <f t="shared" si="0"/>
        <v>29</v>
      </c>
      <c r="E16" s="27">
        <v>25</v>
      </c>
      <c r="F16" s="27">
        <v>1</v>
      </c>
      <c r="G16" s="28">
        <v>3</v>
      </c>
      <c r="H16" s="29"/>
      <c r="I16" s="27"/>
      <c r="J16" s="27"/>
      <c r="K16" s="27"/>
      <c r="L16" s="27">
        <v>3</v>
      </c>
      <c r="M16" s="27"/>
      <c r="N16" s="27"/>
      <c r="O16" s="27"/>
      <c r="P16" s="27">
        <v>5</v>
      </c>
      <c r="Q16" s="27">
        <v>10</v>
      </c>
      <c r="R16" s="27"/>
      <c r="S16" s="27"/>
      <c r="T16" s="27">
        <v>2</v>
      </c>
      <c r="U16" s="27">
        <v>4</v>
      </c>
      <c r="V16" s="27">
        <v>1</v>
      </c>
      <c r="W16" s="30"/>
      <c r="X16" s="29"/>
      <c r="Y16" s="27"/>
      <c r="Z16" s="27"/>
      <c r="AA16" s="31"/>
      <c r="AB16" s="21">
        <f t="shared" si="1"/>
        <v>25</v>
      </c>
      <c r="AC16" s="29">
        <v>60</v>
      </c>
      <c r="AD16" s="27">
        <v>60</v>
      </c>
      <c r="AE16" s="27">
        <v>1</v>
      </c>
      <c r="AF16" s="27">
        <v>20</v>
      </c>
      <c r="AG16" s="27">
        <v>20</v>
      </c>
      <c r="AH16" s="27">
        <v>1</v>
      </c>
      <c r="AI16" s="27">
        <v>1</v>
      </c>
      <c r="AJ16" s="27">
        <v>1</v>
      </c>
      <c r="AK16" s="27">
        <v>1</v>
      </c>
      <c r="AL16" s="27">
        <v>60</v>
      </c>
      <c r="AM16" s="27">
        <v>1</v>
      </c>
      <c r="AN16" s="27">
        <v>1</v>
      </c>
      <c r="AO16" s="27">
        <v>1</v>
      </c>
      <c r="AP16" s="27">
        <v>1</v>
      </c>
      <c r="AQ16" s="27">
        <v>1</v>
      </c>
      <c r="AR16" s="27">
        <v>1</v>
      </c>
      <c r="AS16" s="31"/>
      <c r="AT16" s="21">
        <f t="shared" si="2"/>
        <v>231</v>
      </c>
      <c r="AU16" s="29">
        <v>1</v>
      </c>
      <c r="AV16" s="27">
        <v>1</v>
      </c>
      <c r="AW16" s="27">
        <v>1</v>
      </c>
      <c r="AX16" s="32"/>
      <c r="AY16" s="27">
        <v>1</v>
      </c>
      <c r="AZ16" s="27"/>
      <c r="BA16" s="27">
        <v>2</v>
      </c>
      <c r="BB16" s="27">
        <v>2</v>
      </c>
      <c r="BC16" s="27">
        <v>2</v>
      </c>
      <c r="BD16" s="33">
        <v>1</v>
      </c>
      <c r="BE16">
        <f t="shared" si="3"/>
        <v>11</v>
      </c>
    </row>
    <row r="17" spans="1:57" ht="15" customHeight="1" thickBot="1" x14ac:dyDescent="0.3">
      <c r="A17" s="24">
        <v>16</v>
      </c>
      <c r="B17" s="25" t="s">
        <v>72</v>
      </c>
      <c r="C17" s="26">
        <f>D17/101</f>
        <v>0.11881188118811881</v>
      </c>
      <c r="D17" s="27">
        <f t="shared" si="0"/>
        <v>12</v>
      </c>
      <c r="E17" s="27">
        <v>7</v>
      </c>
      <c r="F17" s="27">
        <v>1</v>
      </c>
      <c r="G17" s="28">
        <v>4</v>
      </c>
      <c r="H17" s="29"/>
      <c r="I17" s="27"/>
      <c r="J17" s="27"/>
      <c r="K17" s="27"/>
      <c r="L17" s="27"/>
      <c r="M17" s="27">
        <v>2</v>
      </c>
      <c r="N17" s="27"/>
      <c r="O17" s="27"/>
      <c r="P17" s="27"/>
      <c r="Q17" s="27">
        <v>4</v>
      </c>
      <c r="R17" s="27"/>
      <c r="S17" s="27"/>
      <c r="T17" s="27"/>
      <c r="U17" s="27"/>
      <c r="V17" s="27"/>
      <c r="W17" s="30"/>
      <c r="X17" s="29">
        <v>1</v>
      </c>
      <c r="Y17" s="27"/>
      <c r="Z17" s="27"/>
      <c r="AA17" s="31"/>
      <c r="AB17" s="21">
        <f t="shared" si="1"/>
        <v>7</v>
      </c>
      <c r="AC17" s="29">
        <v>30</v>
      </c>
      <c r="AD17" s="27">
        <v>30</v>
      </c>
      <c r="AE17" s="27">
        <v>1</v>
      </c>
      <c r="AF17" s="27">
        <v>10</v>
      </c>
      <c r="AG17" s="27">
        <v>10</v>
      </c>
      <c r="AH17" s="27">
        <v>1</v>
      </c>
      <c r="AI17" s="27">
        <v>1</v>
      </c>
      <c r="AJ17" s="27">
        <v>1</v>
      </c>
      <c r="AK17" s="27">
        <v>1</v>
      </c>
      <c r="AL17" s="27">
        <v>30</v>
      </c>
      <c r="AM17" s="27">
        <v>1</v>
      </c>
      <c r="AN17" s="27">
        <v>1</v>
      </c>
      <c r="AO17" s="27">
        <v>1</v>
      </c>
      <c r="AP17" s="27">
        <v>1</v>
      </c>
      <c r="AQ17" s="27">
        <v>1</v>
      </c>
      <c r="AR17" s="27">
        <v>1</v>
      </c>
      <c r="AS17" s="31"/>
      <c r="AT17" s="21">
        <f t="shared" si="2"/>
        <v>121</v>
      </c>
      <c r="AU17" s="29"/>
      <c r="AV17" s="27"/>
      <c r="AW17" s="27"/>
      <c r="AX17" s="32"/>
      <c r="AY17" s="27"/>
      <c r="AZ17" s="27"/>
      <c r="BA17" s="27">
        <v>1</v>
      </c>
      <c r="BB17" s="27">
        <v>1</v>
      </c>
      <c r="BC17" s="27">
        <v>2</v>
      </c>
      <c r="BD17" s="33">
        <v>1</v>
      </c>
      <c r="BE17">
        <f t="shared" si="3"/>
        <v>5</v>
      </c>
    </row>
    <row r="18" spans="1:57" ht="15" customHeight="1" x14ac:dyDescent="0.25">
      <c r="A18" s="24">
        <v>17</v>
      </c>
      <c r="B18" s="14" t="s">
        <v>73</v>
      </c>
      <c r="C18" s="26">
        <f>D18/69</f>
        <v>0.39130434782608697</v>
      </c>
      <c r="D18" s="27">
        <f t="shared" si="0"/>
        <v>27</v>
      </c>
      <c r="E18" s="27">
        <v>25</v>
      </c>
      <c r="F18" s="27">
        <v>1</v>
      </c>
      <c r="G18" s="28">
        <v>1</v>
      </c>
      <c r="H18" s="29"/>
      <c r="I18" s="27">
        <v>13</v>
      </c>
      <c r="J18" s="27">
        <v>9</v>
      </c>
      <c r="K18" s="27">
        <v>2</v>
      </c>
      <c r="L18" s="27"/>
      <c r="M18" s="27"/>
      <c r="N18" s="27"/>
      <c r="O18" s="27">
        <v>2</v>
      </c>
      <c r="P18" s="27">
        <v>1</v>
      </c>
      <c r="Q18" s="27">
        <v>1</v>
      </c>
      <c r="R18" s="27"/>
      <c r="S18" s="27"/>
      <c r="T18" s="27">
        <v>1</v>
      </c>
      <c r="U18" s="27"/>
      <c r="V18" s="27">
        <v>3</v>
      </c>
      <c r="W18" s="30">
        <v>5</v>
      </c>
      <c r="X18" s="29"/>
      <c r="Y18" s="27"/>
      <c r="Z18" s="27"/>
      <c r="AA18" s="31">
        <v>1</v>
      </c>
      <c r="AB18" s="21">
        <f t="shared" si="1"/>
        <v>38</v>
      </c>
      <c r="AC18" s="29">
        <v>30</v>
      </c>
      <c r="AD18" s="27">
        <v>30</v>
      </c>
      <c r="AE18" s="27">
        <v>1</v>
      </c>
      <c r="AF18" s="27">
        <v>10</v>
      </c>
      <c r="AG18" s="27">
        <v>10</v>
      </c>
      <c r="AH18" s="27">
        <v>1</v>
      </c>
      <c r="AI18" s="27">
        <v>1</v>
      </c>
      <c r="AJ18" s="27">
        <v>1</v>
      </c>
      <c r="AK18" s="27">
        <v>1</v>
      </c>
      <c r="AL18" s="27">
        <v>30</v>
      </c>
      <c r="AM18" s="27">
        <v>1</v>
      </c>
      <c r="AN18" s="27">
        <v>1</v>
      </c>
      <c r="AO18" s="27">
        <v>1</v>
      </c>
      <c r="AP18" s="27">
        <v>1</v>
      </c>
      <c r="AQ18" s="27">
        <v>1</v>
      </c>
      <c r="AR18" s="27">
        <v>1</v>
      </c>
      <c r="AS18" s="31"/>
      <c r="AT18" s="21">
        <f t="shared" si="2"/>
        <v>121</v>
      </c>
      <c r="AU18" s="29"/>
      <c r="AV18" s="27"/>
      <c r="AW18" s="27"/>
      <c r="AX18" s="32"/>
      <c r="AY18" s="27"/>
      <c r="AZ18" s="27"/>
      <c r="BA18" s="27">
        <v>3</v>
      </c>
      <c r="BB18" s="27">
        <v>1</v>
      </c>
      <c r="BC18" s="27">
        <v>3</v>
      </c>
      <c r="BD18" s="33">
        <v>1</v>
      </c>
      <c r="BE18">
        <f t="shared" si="3"/>
        <v>8</v>
      </c>
    </row>
    <row r="19" spans="1:57" ht="15" customHeight="1" thickBot="1" x14ac:dyDescent="0.3">
      <c r="A19" s="24">
        <v>18</v>
      </c>
      <c r="B19" s="25" t="s">
        <v>74</v>
      </c>
      <c r="C19" s="26">
        <f>D19/182</f>
        <v>0.10989010989010989</v>
      </c>
      <c r="D19" s="27">
        <f t="shared" si="0"/>
        <v>20</v>
      </c>
      <c r="E19" s="27">
        <v>16</v>
      </c>
      <c r="F19" s="27">
        <v>1</v>
      </c>
      <c r="G19" s="28">
        <v>3</v>
      </c>
      <c r="H19" s="29"/>
      <c r="I19" s="27"/>
      <c r="J19" s="27"/>
      <c r="K19" s="27">
        <v>1</v>
      </c>
      <c r="L19" s="27">
        <v>5</v>
      </c>
      <c r="M19" s="27"/>
      <c r="N19" s="27"/>
      <c r="O19" s="27"/>
      <c r="P19" s="27"/>
      <c r="Q19" s="27">
        <v>10</v>
      </c>
      <c r="R19" s="27"/>
      <c r="S19" s="27"/>
      <c r="T19" s="27"/>
      <c r="U19" s="27">
        <v>1</v>
      </c>
      <c r="V19" s="27"/>
      <c r="W19" s="30"/>
      <c r="X19" s="29"/>
      <c r="Y19" s="27"/>
      <c r="Z19" s="27"/>
      <c r="AA19" s="31"/>
      <c r="AB19" s="21">
        <f t="shared" si="1"/>
        <v>17</v>
      </c>
      <c r="AC19" s="29">
        <v>30</v>
      </c>
      <c r="AD19" s="27">
        <v>30</v>
      </c>
      <c r="AE19" s="27">
        <v>1</v>
      </c>
      <c r="AF19" s="27">
        <v>10</v>
      </c>
      <c r="AG19" s="27">
        <v>10</v>
      </c>
      <c r="AH19" s="27">
        <v>1</v>
      </c>
      <c r="AI19" s="27">
        <v>1</v>
      </c>
      <c r="AJ19" s="27">
        <v>1</v>
      </c>
      <c r="AK19" s="27">
        <v>1</v>
      </c>
      <c r="AL19" s="27">
        <v>30</v>
      </c>
      <c r="AM19" s="27">
        <v>1</v>
      </c>
      <c r="AN19" s="27">
        <v>1</v>
      </c>
      <c r="AO19" s="27">
        <v>1</v>
      </c>
      <c r="AP19" s="27">
        <v>1</v>
      </c>
      <c r="AQ19" s="27">
        <v>1</v>
      </c>
      <c r="AR19" s="27">
        <v>1</v>
      </c>
      <c r="AS19" s="31"/>
      <c r="AT19" s="21">
        <f t="shared" si="2"/>
        <v>121</v>
      </c>
      <c r="AU19" s="29">
        <v>1</v>
      </c>
      <c r="AV19" s="27">
        <v>1</v>
      </c>
      <c r="AW19" s="27">
        <v>1</v>
      </c>
      <c r="AX19" s="32"/>
      <c r="AY19" s="27"/>
      <c r="AZ19" s="27"/>
      <c r="BA19" s="27"/>
      <c r="BB19" s="27"/>
      <c r="BC19" s="27">
        <v>3</v>
      </c>
      <c r="BD19" s="33">
        <v>1</v>
      </c>
      <c r="BE19">
        <f t="shared" si="3"/>
        <v>7</v>
      </c>
    </row>
    <row r="20" spans="1:57" ht="15" customHeight="1" x14ac:dyDescent="0.25">
      <c r="A20" s="24">
        <v>19</v>
      </c>
      <c r="B20" s="14" t="s">
        <v>75</v>
      </c>
      <c r="C20" s="26">
        <f>D20/130</f>
        <v>0.33846153846153848</v>
      </c>
      <c r="D20" s="27">
        <f t="shared" si="0"/>
        <v>44</v>
      </c>
      <c r="E20" s="27">
        <v>37</v>
      </c>
      <c r="F20" s="27">
        <v>4</v>
      </c>
      <c r="G20" s="28">
        <v>3</v>
      </c>
      <c r="H20" s="29"/>
      <c r="I20" s="27">
        <v>15</v>
      </c>
      <c r="J20" s="27"/>
      <c r="K20" s="27">
        <v>1</v>
      </c>
      <c r="L20" s="27"/>
      <c r="M20" s="27"/>
      <c r="N20" s="27"/>
      <c r="O20" s="27">
        <v>20</v>
      </c>
      <c r="P20" s="27"/>
      <c r="Q20" s="27"/>
      <c r="R20" s="27"/>
      <c r="S20" s="27"/>
      <c r="T20" s="27"/>
      <c r="U20" s="27">
        <v>1</v>
      </c>
      <c r="V20" s="27"/>
      <c r="W20" s="30"/>
      <c r="X20" s="29"/>
      <c r="Y20" s="27"/>
      <c r="Z20" s="27"/>
      <c r="AA20" s="31"/>
      <c r="AB20" s="21">
        <f t="shared" si="1"/>
        <v>37</v>
      </c>
      <c r="AC20" s="29">
        <v>60</v>
      </c>
      <c r="AD20" s="27">
        <v>60</v>
      </c>
      <c r="AE20" s="27">
        <v>1</v>
      </c>
      <c r="AF20" s="27">
        <v>20</v>
      </c>
      <c r="AG20" s="27">
        <v>20</v>
      </c>
      <c r="AH20" s="27">
        <v>1</v>
      </c>
      <c r="AI20" s="27">
        <v>1</v>
      </c>
      <c r="AJ20" s="27">
        <v>1</v>
      </c>
      <c r="AK20" s="27">
        <v>1</v>
      </c>
      <c r="AL20" s="27">
        <v>60</v>
      </c>
      <c r="AM20" s="27">
        <v>1</v>
      </c>
      <c r="AN20" s="27">
        <v>1</v>
      </c>
      <c r="AO20" s="27">
        <v>1</v>
      </c>
      <c r="AP20" s="27">
        <v>1</v>
      </c>
      <c r="AQ20" s="27">
        <v>1</v>
      </c>
      <c r="AR20" s="27">
        <v>1</v>
      </c>
      <c r="AS20" s="31"/>
      <c r="AT20" s="21">
        <f t="shared" si="2"/>
        <v>231</v>
      </c>
      <c r="AU20" s="29">
        <v>1</v>
      </c>
      <c r="AV20" s="27">
        <v>1</v>
      </c>
      <c r="AW20" s="27">
        <v>1</v>
      </c>
      <c r="AX20" s="32"/>
      <c r="AY20" s="27"/>
      <c r="AZ20" s="27"/>
      <c r="BA20" s="27"/>
      <c r="BB20" s="27">
        <v>1</v>
      </c>
      <c r="BC20" s="27">
        <v>2</v>
      </c>
      <c r="BD20" s="33">
        <v>1</v>
      </c>
      <c r="BE20">
        <f t="shared" si="3"/>
        <v>7</v>
      </c>
    </row>
    <row r="21" spans="1:57" ht="15" customHeight="1" thickBot="1" x14ac:dyDescent="0.3">
      <c r="A21" s="24">
        <v>20</v>
      </c>
      <c r="B21" s="25" t="s">
        <v>76</v>
      </c>
      <c r="C21" s="26">
        <f>D21/132</f>
        <v>0.24242424242424243</v>
      </c>
      <c r="D21" s="27">
        <f t="shared" si="0"/>
        <v>32</v>
      </c>
      <c r="E21" s="27">
        <v>29</v>
      </c>
      <c r="F21" s="27">
        <v>1</v>
      </c>
      <c r="G21" s="28">
        <v>2</v>
      </c>
      <c r="H21" s="29"/>
      <c r="I21" s="27">
        <v>9</v>
      </c>
      <c r="J21" s="27"/>
      <c r="K21" s="27"/>
      <c r="L21" s="27"/>
      <c r="M21" s="27"/>
      <c r="N21" s="27"/>
      <c r="O21" s="27"/>
      <c r="P21" s="27"/>
      <c r="Q21" s="27">
        <v>13</v>
      </c>
      <c r="R21" s="27"/>
      <c r="S21" s="27"/>
      <c r="T21" s="27"/>
      <c r="U21" s="27">
        <v>3</v>
      </c>
      <c r="V21" s="27">
        <v>4</v>
      </c>
      <c r="W21" s="30"/>
      <c r="X21" s="29"/>
      <c r="Y21" s="27"/>
      <c r="Z21" s="27"/>
      <c r="AA21" s="31"/>
      <c r="AB21" s="21">
        <f t="shared" si="1"/>
        <v>29</v>
      </c>
      <c r="AC21" s="29">
        <v>60</v>
      </c>
      <c r="AD21" s="27">
        <v>60</v>
      </c>
      <c r="AE21" s="27">
        <v>1</v>
      </c>
      <c r="AF21" s="27">
        <v>20</v>
      </c>
      <c r="AG21" s="27">
        <v>20</v>
      </c>
      <c r="AH21" s="27">
        <v>1</v>
      </c>
      <c r="AI21" s="27">
        <v>1</v>
      </c>
      <c r="AJ21" s="27">
        <v>1</v>
      </c>
      <c r="AK21" s="27">
        <v>1</v>
      </c>
      <c r="AL21" s="27">
        <v>60</v>
      </c>
      <c r="AM21" s="27">
        <v>1</v>
      </c>
      <c r="AN21" s="27">
        <v>1</v>
      </c>
      <c r="AO21" s="27">
        <v>1</v>
      </c>
      <c r="AP21" s="27">
        <v>1</v>
      </c>
      <c r="AQ21" s="27">
        <v>1</v>
      </c>
      <c r="AR21" s="27">
        <v>1</v>
      </c>
      <c r="AS21" s="31"/>
      <c r="AT21" s="21">
        <f t="shared" si="2"/>
        <v>231</v>
      </c>
      <c r="AU21" s="29">
        <v>1</v>
      </c>
      <c r="AV21" s="27">
        <v>1</v>
      </c>
      <c r="AW21" s="27">
        <v>1</v>
      </c>
      <c r="AX21" s="32"/>
      <c r="AY21" s="27"/>
      <c r="AZ21" s="27"/>
      <c r="BA21" s="27">
        <v>1</v>
      </c>
      <c r="BB21" s="27">
        <v>1</v>
      </c>
      <c r="BC21" s="27">
        <v>1</v>
      </c>
      <c r="BD21" s="33">
        <v>1</v>
      </c>
      <c r="BE21">
        <f t="shared" si="3"/>
        <v>7</v>
      </c>
    </row>
    <row r="22" spans="1:57" ht="15" customHeight="1" x14ac:dyDescent="0.25">
      <c r="A22" s="24">
        <v>21</v>
      </c>
      <c r="B22" s="14" t="s">
        <v>77</v>
      </c>
      <c r="C22" s="26">
        <f>D22/230</f>
        <v>0.30869565217391304</v>
      </c>
      <c r="D22" s="27">
        <f t="shared" si="0"/>
        <v>71</v>
      </c>
      <c r="E22" s="27">
        <v>66</v>
      </c>
      <c r="F22" s="27">
        <v>1</v>
      </c>
      <c r="G22" s="28">
        <v>4</v>
      </c>
      <c r="H22" s="29"/>
      <c r="I22" s="27">
        <v>38</v>
      </c>
      <c r="J22" s="27">
        <v>27</v>
      </c>
      <c r="K22" s="27"/>
      <c r="L22" s="27"/>
      <c r="M22" s="27">
        <v>1</v>
      </c>
      <c r="N22" s="27"/>
      <c r="O22" s="27"/>
      <c r="P22" s="27"/>
      <c r="Q22" s="27"/>
      <c r="R22" s="27"/>
      <c r="S22" s="27"/>
      <c r="T22" s="27"/>
      <c r="U22" s="27"/>
      <c r="V22" s="27"/>
      <c r="W22" s="30">
        <v>1</v>
      </c>
      <c r="X22" s="29"/>
      <c r="Y22" s="27"/>
      <c r="Z22" s="27"/>
      <c r="AA22" s="31"/>
      <c r="AB22" s="21">
        <f t="shared" si="1"/>
        <v>67</v>
      </c>
      <c r="AC22" s="29">
        <v>120</v>
      </c>
      <c r="AD22" s="27">
        <v>120</v>
      </c>
      <c r="AE22" s="27">
        <v>1</v>
      </c>
      <c r="AF22" s="27">
        <v>40</v>
      </c>
      <c r="AG22" s="27">
        <v>40</v>
      </c>
      <c r="AH22" s="27">
        <v>1</v>
      </c>
      <c r="AI22" s="27">
        <v>1</v>
      </c>
      <c r="AJ22" s="27">
        <v>1</v>
      </c>
      <c r="AK22" s="27">
        <v>1</v>
      </c>
      <c r="AL22" s="27">
        <v>120</v>
      </c>
      <c r="AM22" s="27">
        <v>1</v>
      </c>
      <c r="AN22" s="27">
        <v>1</v>
      </c>
      <c r="AO22" s="27">
        <v>1</v>
      </c>
      <c r="AP22" s="27">
        <v>1</v>
      </c>
      <c r="AQ22" s="27">
        <v>1</v>
      </c>
      <c r="AR22" s="27">
        <v>1</v>
      </c>
      <c r="AS22" s="31"/>
      <c r="AT22" s="21">
        <f t="shared" si="2"/>
        <v>451</v>
      </c>
      <c r="AU22" s="29"/>
      <c r="AV22" s="27"/>
      <c r="AW22" s="27"/>
      <c r="AX22" s="32"/>
      <c r="AY22" s="27">
        <v>1</v>
      </c>
      <c r="AZ22" s="27"/>
      <c r="BA22" s="27">
        <v>2</v>
      </c>
      <c r="BB22" s="27"/>
      <c r="BC22" s="27">
        <v>4</v>
      </c>
      <c r="BD22" s="33">
        <v>2</v>
      </c>
      <c r="BE22">
        <f t="shared" si="3"/>
        <v>9</v>
      </c>
    </row>
    <row r="23" spans="1:57" ht="15" customHeight="1" thickBot="1" x14ac:dyDescent="0.3">
      <c r="A23" s="24">
        <v>22</v>
      </c>
      <c r="B23" s="25" t="s">
        <v>78</v>
      </c>
      <c r="C23" s="26">
        <f>D23/64</f>
        <v>0.359375</v>
      </c>
      <c r="D23" s="27">
        <f t="shared" si="0"/>
        <v>23</v>
      </c>
      <c r="E23" s="27">
        <v>23</v>
      </c>
      <c r="F23" s="27">
        <v>0</v>
      </c>
      <c r="G23" s="28">
        <v>0</v>
      </c>
      <c r="H23" s="29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>
        <v>1</v>
      </c>
      <c r="U23" s="27">
        <v>1</v>
      </c>
      <c r="V23" s="27">
        <v>4</v>
      </c>
      <c r="W23" s="30">
        <v>3</v>
      </c>
      <c r="X23" s="29">
        <v>17</v>
      </c>
      <c r="Y23" s="27"/>
      <c r="Z23" s="27"/>
      <c r="AA23" s="31"/>
      <c r="AB23" s="21">
        <f t="shared" si="1"/>
        <v>26</v>
      </c>
      <c r="AC23" s="29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31"/>
      <c r="AT23" s="21">
        <f t="shared" si="2"/>
        <v>0</v>
      </c>
      <c r="AU23" s="29"/>
      <c r="AV23" s="27"/>
      <c r="AW23" s="27"/>
      <c r="AX23" s="32"/>
      <c r="AY23" s="27"/>
      <c r="AZ23" s="27"/>
      <c r="BA23" s="27">
        <v>1</v>
      </c>
      <c r="BB23" s="27">
        <v>1</v>
      </c>
      <c r="BC23" s="27">
        <v>2</v>
      </c>
      <c r="BD23" s="33">
        <v>1</v>
      </c>
      <c r="BE23">
        <f t="shared" si="3"/>
        <v>5</v>
      </c>
    </row>
    <row r="24" spans="1:57" ht="15" customHeight="1" x14ac:dyDescent="0.25">
      <c r="A24" s="24">
        <v>23</v>
      </c>
      <c r="B24" s="14" t="s">
        <v>79</v>
      </c>
      <c r="C24" s="26">
        <f>D24/105</f>
        <v>0.10476190476190476</v>
      </c>
      <c r="D24" s="27">
        <f t="shared" si="0"/>
        <v>11</v>
      </c>
      <c r="E24" s="27">
        <v>7</v>
      </c>
      <c r="F24" s="27">
        <v>3</v>
      </c>
      <c r="G24" s="28">
        <v>1</v>
      </c>
      <c r="H24" s="29"/>
      <c r="I24" s="27"/>
      <c r="J24" s="27"/>
      <c r="K24" s="27">
        <v>1</v>
      </c>
      <c r="L24" s="27">
        <v>1</v>
      </c>
      <c r="M24" s="27"/>
      <c r="N24" s="27"/>
      <c r="O24" s="27"/>
      <c r="P24" s="27">
        <v>1</v>
      </c>
      <c r="Q24" s="27">
        <v>4</v>
      </c>
      <c r="R24" s="27"/>
      <c r="S24" s="27"/>
      <c r="T24" s="27"/>
      <c r="U24" s="27"/>
      <c r="V24" s="27"/>
      <c r="W24" s="30">
        <v>0</v>
      </c>
      <c r="X24" s="29"/>
      <c r="Y24" s="27"/>
      <c r="Z24" s="27"/>
      <c r="AA24" s="31"/>
      <c r="AB24" s="21">
        <f t="shared" si="1"/>
        <v>7</v>
      </c>
      <c r="AC24" s="29">
        <v>30</v>
      </c>
      <c r="AD24" s="27">
        <v>30</v>
      </c>
      <c r="AE24" s="27">
        <v>1</v>
      </c>
      <c r="AF24" s="27">
        <v>10</v>
      </c>
      <c r="AG24" s="27">
        <v>10</v>
      </c>
      <c r="AH24" s="27">
        <v>1</v>
      </c>
      <c r="AI24" s="27">
        <v>1</v>
      </c>
      <c r="AJ24" s="27">
        <v>1</v>
      </c>
      <c r="AK24" s="27">
        <v>1</v>
      </c>
      <c r="AL24" s="27">
        <v>30</v>
      </c>
      <c r="AM24" s="27">
        <v>1</v>
      </c>
      <c r="AN24" s="27">
        <v>1</v>
      </c>
      <c r="AO24" s="27">
        <v>1</v>
      </c>
      <c r="AP24" s="27">
        <v>1</v>
      </c>
      <c r="AQ24" s="27">
        <v>1</v>
      </c>
      <c r="AR24" s="27">
        <v>1</v>
      </c>
      <c r="AS24" s="31"/>
      <c r="AT24" s="21">
        <f t="shared" si="2"/>
        <v>121</v>
      </c>
      <c r="AU24" s="29"/>
      <c r="AV24" s="27"/>
      <c r="AW24" s="27"/>
      <c r="AX24" s="32"/>
      <c r="AY24" s="27"/>
      <c r="AZ24" s="27"/>
      <c r="BA24" s="27">
        <v>2</v>
      </c>
      <c r="BB24" s="27"/>
      <c r="BC24" s="27"/>
      <c r="BD24" s="33">
        <v>1</v>
      </c>
      <c r="BE24">
        <f t="shared" si="3"/>
        <v>3</v>
      </c>
    </row>
    <row r="25" spans="1:57" ht="15" customHeight="1" thickBot="1" x14ac:dyDescent="0.3">
      <c r="A25" s="24">
        <v>24</v>
      </c>
      <c r="B25" s="25" t="s">
        <v>80</v>
      </c>
      <c r="C25" s="26">
        <f>D25/67</f>
        <v>0.17910447761194029</v>
      </c>
      <c r="D25" s="27">
        <f t="shared" si="0"/>
        <v>12</v>
      </c>
      <c r="E25" s="27">
        <v>10</v>
      </c>
      <c r="F25" s="27">
        <v>0</v>
      </c>
      <c r="G25" s="28">
        <v>2</v>
      </c>
      <c r="H25" s="29"/>
      <c r="I25" s="27"/>
      <c r="J25" s="27"/>
      <c r="K25" s="27"/>
      <c r="L25" s="27">
        <v>1</v>
      </c>
      <c r="M25" s="27"/>
      <c r="N25" s="27"/>
      <c r="O25" s="27"/>
      <c r="P25" s="27"/>
      <c r="Q25" s="27">
        <v>9</v>
      </c>
      <c r="R25" s="27"/>
      <c r="S25" s="27"/>
      <c r="T25" s="27"/>
      <c r="U25" s="27"/>
      <c r="V25" s="27"/>
      <c r="W25" s="30"/>
      <c r="X25" s="29"/>
      <c r="Y25" s="27"/>
      <c r="Z25" s="27"/>
      <c r="AA25" s="31"/>
      <c r="AB25" s="21">
        <f t="shared" si="1"/>
        <v>10</v>
      </c>
      <c r="AC25" s="29">
        <v>45</v>
      </c>
      <c r="AD25" s="27">
        <v>45</v>
      </c>
      <c r="AE25" s="27">
        <v>1</v>
      </c>
      <c r="AF25" s="27">
        <v>15</v>
      </c>
      <c r="AG25" s="27">
        <v>15</v>
      </c>
      <c r="AH25" s="27">
        <v>1</v>
      </c>
      <c r="AI25" s="27">
        <v>1</v>
      </c>
      <c r="AJ25" s="27">
        <v>1</v>
      </c>
      <c r="AK25" s="27">
        <v>1</v>
      </c>
      <c r="AL25" s="27">
        <v>45</v>
      </c>
      <c r="AM25" s="27">
        <v>1</v>
      </c>
      <c r="AN25" s="27">
        <v>1</v>
      </c>
      <c r="AO25" s="27">
        <v>1</v>
      </c>
      <c r="AP25" s="27">
        <v>1</v>
      </c>
      <c r="AQ25" s="27">
        <v>1</v>
      </c>
      <c r="AR25" s="27">
        <v>1</v>
      </c>
      <c r="AS25" s="31"/>
      <c r="AT25" s="21">
        <f t="shared" si="2"/>
        <v>176</v>
      </c>
      <c r="AU25" s="29"/>
      <c r="AV25" s="27"/>
      <c r="AW25" s="27"/>
      <c r="AX25" s="32"/>
      <c r="AY25" s="27"/>
      <c r="AZ25" s="27"/>
      <c r="BA25" s="27">
        <v>3</v>
      </c>
      <c r="BB25" s="27">
        <v>1</v>
      </c>
      <c r="BC25" s="27">
        <v>2</v>
      </c>
      <c r="BD25" s="33">
        <v>1</v>
      </c>
      <c r="BE25">
        <f t="shared" si="3"/>
        <v>7</v>
      </c>
    </row>
    <row r="26" spans="1:57" ht="15" customHeight="1" x14ac:dyDescent="0.25">
      <c r="A26" s="24">
        <v>25</v>
      </c>
      <c r="B26" s="14" t="s">
        <v>81</v>
      </c>
      <c r="C26" s="26">
        <f>D26/77</f>
        <v>0.42857142857142855</v>
      </c>
      <c r="D26" s="27">
        <f t="shared" si="0"/>
        <v>33</v>
      </c>
      <c r="E26" s="27">
        <v>31</v>
      </c>
      <c r="F26" s="27">
        <v>0</v>
      </c>
      <c r="G26" s="28">
        <v>2</v>
      </c>
      <c r="H26" s="29"/>
      <c r="I26" s="27">
        <v>16</v>
      </c>
      <c r="J26" s="27"/>
      <c r="K26" s="27">
        <v>5</v>
      </c>
      <c r="L26" s="27"/>
      <c r="M26" s="27"/>
      <c r="N26" s="27"/>
      <c r="O26" s="27"/>
      <c r="P26" s="27"/>
      <c r="Q26" s="27">
        <v>8</v>
      </c>
      <c r="R26" s="27"/>
      <c r="S26" s="27"/>
      <c r="T26" s="27">
        <v>1</v>
      </c>
      <c r="U26" s="27">
        <v>1</v>
      </c>
      <c r="V26" s="27"/>
      <c r="W26" s="30"/>
      <c r="X26" s="29"/>
      <c r="Y26" s="45"/>
      <c r="Z26" s="27"/>
      <c r="AA26" s="31"/>
      <c r="AB26" s="21">
        <f t="shared" si="1"/>
        <v>31</v>
      </c>
      <c r="AC26" s="29">
        <v>60</v>
      </c>
      <c r="AD26" s="27">
        <v>60</v>
      </c>
      <c r="AE26" s="27">
        <v>1</v>
      </c>
      <c r="AF26" s="27">
        <v>20</v>
      </c>
      <c r="AG26" s="27">
        <v>20</v>
      </c>
      <c r="AH26" s="27">
        <v>1</v>
      </c>
      <c r="AI26" s="27">
        <v>1</v>
      </c>
      <c r="AJ26" s="27">
        <v>1</v>
      </c>
      <c r="AK26" s="27">
        <v>1</v>
      </c>
      <c r="AL26" s="27">
        <v>60</v>
      </c>
      <c r="AM26" s="27">
        <v>1</v>
      </c>
      <c r="AN26" s="27">
        <v>1</v>
      </c>
      <c r="AO26" s="27">
        <v>1</v>
      </c>
      <c r="AP26" s="27">
        <v>1</v>
      </c>
      <c r="AQ26" s="27">
        <v>1</v>
      </c>
      <c r="AR26" s="27">
        <v>1</v>
      </c>
      <c r="AS26" s="31"/>
      <c r="AT26" s="21">
        <f t="shared" si="2"/>
        <v>231</v>
      </c>
      <c r="AU26" s="29">
        <v>1</v>
      </c>
      <c r="AV26" s="27">
        <v>1</v>
      </c>
      <c r="AW26" s="27"/>
      <c r="AX26" s="32"/>
      <c r="AY26" s="27"/>
      <c r="AZ26" s="27"/>
      <c r="BA26" s="27">
        <v>1</v>
      </c>
      <c r="BB26" s="27"/>
      <c r="BC26" s="27">
        <v>1</v>
      </c>
      <c r="BD26" s="33">
        <v>1</v>
      </c>
      <c r="BE26">
        <f t="shared" si="3"/>
        <v>5</v>
      </c>
    </row>
    <row r="27" spans="1:57" ht="15" customHeight="1" thickBot="1" x14ac:dyDescent="0.3">
      <c r="A27" s="24">
        <v>26</v>
      </c>
      <c r="B27" s="25" t="s">
        <v>82</v>
      </c>
      <c r="C27" s="26">
        <f>D27/25</f>
        <v>0.4</v>
      </c>
      <c r="D27" s="27">
        <f t="shared" si="0"/>
        <v>10</v>
      </c>
      <c r="E27" s="27">
        <v>8</v>
      </c>
      <c r="F27" s="27">
        <v>0</v>
      </c>
      <c r="G27" s="28">
        <v>2</v>
      </c>
      <c r="H27" s="29"/>
      <c r="I27" s="27">
        <v>1</v>
      </c>
      <c r="J27" s="27"/>
      <c r="K27" s="27">
        <v>4</v>
      </c>
      <c r="L27" s="27"/>
      <c r="M27" s="27"/>
      <c r="N27" s="27"/>
      <c r="O27" s="27"/>
      <c r="P27" s="27">
        <v>5</v>
      </c>
      <c r="Q27" s="27">
        <v>2</v>
      </c>
      <c r="R27" s="27"/>
      <c r="S27" s="27"/>
      <c r="T27" s="27"/>
      <c r="U27" s="27"/>
      <c r="V27" s="27"/>
      <c r="W27" s="30"/>
      <c r="X27" s="29"/>
      <c r="Y27" s="27"/>
      <c r="Z27" s="27"/>
      <c r="AA27" s="31"/>
      <c r="AB27" s="21">
        <f t="shared" si="1"/>
        <v>12</v>
      </c>
      <c r="AC27" s="29">
        <v>45</v>
      </c>
      <c r="AD27" s="27">
        <v>45</v>
      </c>
      <c r="AE27" s="27">
        <v>1</v>
      </c>
      <c r="AF27" s="27">
        <v>15</v>
      </c>
      <c r="AG27" s="27">
        <v>15</v>
      </c>
      <c r="AH27" s="27">
        <v>1</v>
      </c>
      <c r="AI27" s="27">
        <v>1</v>
      </c>
      <c r="AJ27" s="27">
        <v>1</v>
      </c>
      <c r="AK27" s="27">
        <v>1</v>
      </c>
      <c r="AL27" s="27">
        <v>45</v>
      </c>
      <c r="AM27" s="27">
        <v>1</v>
      </c>
      <c r="AN27" s="27">
        <v>1</v>
      </c>
      <c r="AO27" s="27">
        <v>1</v>
      </c>
      <c r="AP27" s="27">
        <v>1</v>
      </c>
      <c r="AQ27" s="27">
        <v>1</v>
      </c>
      <c r="AR27" s="27">
        <v>1</v>
      </c>
      <c r="AS27" s="31"/>
      <c r="AT27" s="21">
        <f t="shared" si="2"/>
        <v>176</v>
      </c>
      <c r="AU27" s="29">
        <v>1</v>
      </c>
      <c r="AV27" s="27">
        <v>1</v>
      </c>
      <c r="AW27" s="27"/>
      <c r="AX27" s="32"/>
      <c r="AY27" s="27"/>
      <c r="AZ27" s="27"/>
      <c r="BA27" s="27"/>
      <c r="BB27" s="27"/>
      <c r="BC27" s="27">
        <v>1</v>
      </c>
      <c r="BD27" s="33">
        <v>1</v>
      </c>
      <c r="BE27">
        <f t="shared" si="3"/>
        <v>4</v>
      </c>
    </row>
    <row r="28" spans="1:57" ht="15" customHeight="1" x14ac:dyDescent="0.25">
      <c r="A28" s="24">
        <v>27</v>
      </c>
      <c r="B28" s="14" t="s">
        <v>83</v>
      </c>
      <c r="C28" s="26">
        <f>D28/48</f>
        <v>0.54166666666666663</v>
      </c>
      <c r="D28" s="27">
        <f t="shared" si="0"/>
        <v>26</v>
      </c>
      <c r="E28" s="27">
        <v>23</v>
      </c>
      <c r="F28" s="27">
        <v>1</v>
      </c>
      <c r="G28" s="28">
        <v>2</v>
      </c>
      <c r="H28" s="29">
        <v>3</v>
      </c>
      <c r="I28" s="27">
        <v>1</v>
      </c>
      <c r="J28" s="27"/>
      <c r="K28" s="27">
        <v>4</v>
      </c>
      <c r="L28" s="27"/>
      <c r="M28" s="27"/>
      <c r="N28" s="27"/>
      <c r="O28" s="27">
        <v>1</v>
      </c>
      <c r="P28" s="27">
        <v>1</v>
      </c>
      <c r="Q28" s="27">
        <v>10</v>
      </c>
      <c r="R28" s="27"/>
      <c r="S28" s="27"/>
      <c r="T28" s="27"/>
      <c r="U28" s="27"/>
      <c r="V28" s="27">
        <v>5</v>
      </c>
      <c r="W28" s="30"/>
      <c r="X28" s="29"/>
      <c r="Y28" s="27"/>
      <c r="Z28" s="27"/>
      <c r="AA28" s="31"/>
      <c r="AB28" s="21">
        <f t="shared" si="1"/>
        <v>25</v>
      </c>
      <c r="AC28" s="29">
        <v>60</v>
      </c>
      <c r="AD28" s="27">
        <v>60</v>
      </c>
      <c r="AE28" s="27">
        <v>1</v>
      </c>
      <c r="AF28" s="27">
        <v>20</v>
      </c>
      <c r="AG28" s="27">
        <v>20</v>
      </c>
      <c r="AH28" s="27">
        <v>1</v>
      </c>
      <c r="AI28" s="27">
        <v>1</v>
      </c>
      <c r="AJ28" s="27">
        <v>1</v>
      </c>
      <c r="AK28" s="27">
        <v>1</v>
      </c>
      <c r="AL28" s="27">
        <v>60</v>
      </c>
      <c r="AM28" s="27">
        <v>1</v>
      </c>
      <c r="AN28" s="27">
        <v>1</v>
      </c>
      <c r="AO28" s="27">
        <v>1</v>
      </c>
      <c r="AP28" s="27">
        <v>1</v>
      </c>
      <c r="AQ28" s="27">
        <v>1</v>
      </c>
      <c r="AR28" s="27">
        <v>1</v>
      </c>
      <c r="AS28" s="31"/>
      <c r="AT28" s="21">
        <f t="shared" si="2"/>
        <v>231</v>
      </c>
      <c r="AU28" s="29">
        <v>1</v>
      </c>
      <c r="AV28" s="27">
        <v>1</v>
      </c>
      <c r="AW28" s="27">
        <v>1</v>
      </c>
      <c r="AX28" s="32"/>
      <c r="AY28" s="27"/>
      <c r="AZ28" s="27"/>
      <c r="BA28" s="27">
        <v>1</v>
      </c>
      <c r="BB28" s="27"/>
      <c r="BC28" s="27">
        <v>2</v>
      </c>
      <c r="BD28" s="33">
        <v>1</v>
      </c>
      <c r="BE28">
        <f t="shared" si="3"/>
        <v>7</v>
      </c>
    </row>
    <row r="29" spans="1:57" ht="15" customHeight="1" thickBot="1" x14ac:dyDescent="0.3">
      <c r="A29" s="24">
        <v>28</v>
      </c>
      <c r="B29" s="25" t="s">
        <v>84</v>
      </c>
      <c r="C29" s="26">
        <f>D29/36</f>
        <v>0.5</v>
      </c>
      <c r="D29" s="27">
        <f t="shared" si="0"/>
        <v>18</v>
      </c>
      <c r="E29" s="27">
        <v>18</v>
      </c>
      <c r="F29" s="27">
        <v>0</v>
      </c>
      <c r="G29" s="31">
        <v>0</v>
      </c>
      <c r="H29" s="29">
        <v>1</v>
      </c>
      <c r="I29" s="27"/>
      <c r="J29" s="27">
        <v>7</v>
      </c>
      <c r="K29" s="27">
        <v>7</v>
      </c>
      <c r="L29" s="27">
        <v>2</v>
      </c>
      <c r="M29" s="27">
        <v>1</v>
      </c>
      <c r="N29" s="27"/>
      <c r="O29" s="27"/>
      <c r="P29" s="27"/>
      <c r="Q29" s="27"/>
      <c r="R29" s="27"/>
      <c r="S29" s="27"/>
      <c r="T29" s="27"/>
      <c r="U29" s="27"/>
      <c r="V29" s="27"/>
      <c r="W29" s="30"/>
      <c r="X29" s="29"/>
      <c r="Y29" s="27"/>
      <c r="Z29" s="27"/>
      <c r="AA29" s="31"/>
      <c r="AB29" s="21">
        <f t="shared" si="1"/>
        <v>18</v>
      </c>
      <c r="AC29" s="29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31"/>
      <c r="AT29" s="21">
        <f t="shared" si="2"/>
        <v>0</v>
      </c>
      <c r="AU29" s="29"/>
      <c r="AV29" s="27"/>
      <c r="AW29" s="27"/>
      <c r="AX29" s="32"/>
      <c r="AY29" s="27"/>
      <c r="AZ29" s="27"/>
      <c r="BA29" s="27">
        <v>2</v>
      </c>
      <c r="BB29" s="27">
        <v>2</v>
      </c>
      <c r="BC29" s="27">
        <v>4</v>
      </c>
      <c r="BD29" s="33">
        <v>1</v>
      </c>
      <c r="BE29">
        <f t="shared" si="3"/>
        <v>9</v>
      </c>
    </row>
    <row r="30" spans="1:57" ht="15" customHeight="1" x14ac:dyDescent="0.25">
      <c r="A30" s="24">
        <v>29</v>
      </c>
      <c r="B30" s="14" t="s">
        <v>85</v>
      </c>
      <c r="C30" s="26">
        <f>D30/64</f>
        <v>0.21875</v>
      </c>
      <c r="D30" s="27">
        <f t="shared" si="0"/>
        <v>14</v>
      </c>
      <c r="E30" s="27">
        <v>12</v>
      </c>
      <c r="F30" s="27">
        <v>1</v>
      </c>
      <c r="G30" s="28">
        <v>1</v>
      </c>
      <c r="H30" s="29"/>
      <c r="I30" s="27">
        <v>1</v>
      </c>
      <c r="J30" s="27"/>
      <c r="K30" s="27">
        <v>3</v>
      </c>
      <c r="L30" s="27"/>
      <c r="M30" s="27">
        <v>2</v>
      </c>
      <c r="N30" s="27"/>
      <c r="O30" s="27">
        <v>3</v>
      </c>
      <c r="P30" s="27">
        <v>1</v>
      </c>
      <c r="Q30" s="27">
        <v>1</v>
      </c>
      <c r="R30" s="27"/>
      <c r="S30" s="27"/>
      <c r="T30" s="27">
        <v>1</v>
      </c>
      <c r="U30" s="27">
        <v>1</v>
      </c>
      <c r="V30" s="27"/>
      <c r="W30" s="30">
        <v>11</v>
      </c>
      <c r="X30" s="29"/>
      <c r="Y30" s="27"/>
      <c r="Z30" s="27">
        <v>1</v>
      </c>
      <c r="AA30" s="31">
        <v>2</v>
      </c>
      <c r="AB30" s="21">
        <f t="shared" si="1"/>
        <v>27</v>
      </c>
      <c r="AC30" s="29">
        <v>30</v>
      </c>
      <c r="AD30" s="27">
        <v>30</v>
      </c>
      <c r="AE30" s="27">
        <v>1</v>
      </c>
      <c r="AF30" s="27">
        <v>10</v>
      </c>
      <c r="AG30" s="27">
        <v>10</v>
      </c>
      <c r="AH30" s="27">
        <v>1</v>
      </c>
      <c r="AI30" s="27">
        <v>1</v>
      </c>
      <c r="AJ30" s="27">
        <v>1</v>
      </c>
      <c r="AK30" s="27">
        <v>1</v>
      </c>
      <c r="AL30" s="27">
        <v>30</v>
      </c>
      <c r="AM30" s="27">
        <v>1</v>
      </c>
      <c r="AN30" s="27">
        <v>1</v>
      </c>
      <c r="AO30" s="27">
        <v>1</v>
      </c>
      <c r="AP30" s="27">
        <v>1</v>
      </c>
      <c r="AQ30" s="27">
        <v>1</v>
      </c>
      <c r="AR30" s="27">
        <v>1</v>
      </c>
      <c r="AS30" s="31"/>
      <c r="AT30" s="21">
        <f t="shared" si="2"/>
        <v>121</v>
      </c>
      <c r="AU30" s="29">
        <v>1</v>
      </c>
      <c r="AV30" s="27">
        <v>1</v>
      </c>
      <c r="AW30" s="27"/>
      <c r="AX30" s="32"/>
      <c r="AY30" s="27"/>
      <c r="AZ30" s="27"/>
      <c r="BA30" s="27"/>
      <c r="BB30" s="27">
        <v>1</v>
      </c>
      <c r="BC30" s="27">
        <v>2</v>
      </c>
      <c r="BD30" s="33">
        <v>1</v>
      </c>
      <c r="BE30">
        <f t="shared" si="3"/>
        <v>6</v>
      </c>
    </row>
    <row r="31" spans="1:57" ht="15" customHeight="1" thickBot="1" x14ac:dyDescent="0.3">
      <c r="A31" s="34">
        <v>30</v>
      </c>
      <c r="B31" s="25" t="s">
        <v>86</v>
      </c>
      <c r="C31" s="35">
        <f>D31/57</f>
        <v>0.43859649122807015</v>
      </c>
      <c r="D31" s="36">
        <f t="shared" si="0"/>
        <v>25</v>
      </c>
      <c r="E31" s="36">
        <v>20</v>
      </c>
      <c r="F31" s="36">
        <v>3</v>
      </c>
      <c r="G31" s="37">
        <v>2</v>
      </c>
      <c r="H31" s="38">
        <v>2</v>
      </c>
      <c r="I31" s="36"/>
      <c r="J31" s="36">
        <v>1</v>
      </c>
      <c r="K31" s="36"/>
      <c r="L31" s="36">
        <v>6</v>
      </c>
      <c r="M31" s="36"/>
      <c r="N31" s="36"/>
      <c r="O31" s="36"/>
      <c r="P31" s="36"/>
      <c r="Q31" s="36">
        <v>7</v>
      </c>
      <c r="R31" s="36"/>
      <c r="S31" s="36">
        <v>1</v>
      </c>
      <c r="T31" s="36"/>
      <c r="U31" s="36"/>
      <c r="V31" s="36"/>
      <c r="W31" s="39">
        <v>3</v>
      </c>
      <c r="X31" s="38">
        <v>1</v>
      </c>
      <c r="Y31" s="36"/>
      <c r="Z31" s="36"/>
      <c r="AA31" s="40"/>
      <c r="AB31" s="21">
        <f t="shared" si="1"/>
        <v>21</v>
      </c>
      <c r="AC31" s="38">
        <v>60</v>
      </c>
      <c r="AD31" s="36">
        <v>60</v>
      </c>
      <c r="AE31" s="36">
        <v>1</v>
      </c>
      <c r="AF31" s="36">
        <v>20</v>
      </c>
      <c r="AG31" s="36">
        <v>20</v>
      </c>
      <c r="AH31" s="36">
        <v>1</v>
      </c>
      <c r="AI31" s="36">
        <v>1</v>
      </c>
      <c r="AJ31" s="36">
        <v>1</v>
      </c>
      <c r="AK31" s="36">
        <v>1</v>
      </c>
      <c r="AL31" s="36">
        <v>60</v>
      </c>
      <c r="AM31" s="36">
        <v>1</v>
      </c>
      <c r="AN31" s="36">
        <v>1</v>
      </c>
      <c r="AO31" s="36">
        <v>1</v>
      </c>
      <c r="AP31" s="36">
        <v>1</v>
      </c>
      <c r="AQ31" s="36">
        <v>1</v>
      </c>
      <c r="AR31" s="36">
        <v>1</v>
      </c>
      <c r="AS31" s="40"/>
      <c r="AT31" s="21">
        <f t="shared" si="2"/>
        <v>231</v>
      </c>
      <c r="AU31" s="38">
        <v>1</v>
      </c>
      <c r="AV31" s="36">
        <v>1</v>
      </c>
      <c r="AW31" s="36"/>
      <c r="AX31" s="41"/>
      <c r="AY31" s="36"/>
      <c r="AZ31" s="36"/>
      <c r="BA31" s="36"/>
      <c r="BB31" s="36">
        <v>1</v>
      </c>
      <c r="BC31" s="36">
        <v>2</v>
      </c>
      <c r="BD31" s="42">
        <v>1</v>
      </c>
      <c r="BE31">
        <f t="shared" si="3"/>
        <v>6</v>
      </c>
    </row>
    <row r="32" spans="1:57" ht="16.8" x14ac:dyDescent="0.25">
      <c r="AB32" s="21">
        <f>SUM(AB2:AB31)</f>
        <v>1522</v>
      </c>
      <c r="AT32" s="21">
        <f>SUM(AT2:AT31)</f>
        <v>6228</v>
      </c>
      <c r="AX32"/>
      <c r="BD32"/>
      <c r="BE32" s="21">
        <f>SUM(BE2:BE31)</f>
        <v>195</v>
      </c>
    </row>
    <row r="33" spans="50:56" x14ac:dyDescent="0.25">
      <c r="AX33"/>
    </row>
    <row r="34" spans="50:56" x14ac:dyDescent="0.25">
      <c r="AX34"/>
    </row>
    <row r="35" spans="50:56" x14ac:dyDescent="0.25">
      <c r="AX35"/>
    </row>
    <row r="37" spans="50:56" x14ac:dyDescent="0.25">
      <c r="AX37"/>
      <c r="BD37"/>
    </row>
  </sheetData>
  <pageMargins left="3.937007874015748E-2" right="3.937007874015748E-2" top="3.937007874015748E-2" bottom="3.937007874015748E-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ثانویه - تایید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Do</dc:creator>
  <cp:lastModifiedBy>bahador</cp:lastModifiedBy>
  <dcterms:created xsi:type="dcterms:W3CDTF">2024-05-01T11:19:12Z</dcterms:created>
  <dcterms:modified xsi:type="dcterms:W3CDTF">2024-10-22T11:58:42Z</dcterms:modified>
</cp:coreProperties>
</file>