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360" yWindow="90" windowWidth="14355" windowHeight="4680"/>
  </bookViews>
  <sheets>
    <sheet name="AC UPS" sheetId="1" r:id="rId1"/>
    <sheet name="DC UPS" sheetId="2" r:id="rId2"/>
  </sheets>
  <definedNames>
    <definedName name="_Toc459449908" localSheetId="0">'AC UPS'!$G$1</definedName>
  </definedNames>
  <calcPr calcId="162913"/>
</workbook>
</file>

<file path=xl/calcChain.xml><?xml version="1.0" encoding="utf-8"?>
<calcChain xmlns="http://schemas.openxmlformats.org/spreadsheetml/2006/main">
  <c r="C20" i="2" l="1"/>
  <c r="F20" i="2" s="1"/>
  <c r="B30" i="2" s="1"/>
  <c r="F29" i="2" s="1"/>
  <c r="F19" i="2"/>
  <c r="B29" i="2" s="1"/>
  <c r="C19" i="2"/>
  <c r="C18" i="2"/>
  <c r="F18" i="2" s="1"/>
  <c r="B28" i="2" s="1"/>
  <c r="F27" i="2" s="1"/>
  <c r="C11" i="2"/>
  <c r="Q5" i="2"/>
  <c r="Q6" i="2" s="1"/>
  <c r="Q4" i="2"/>
  <c r="C4" i="2"/>
  <c r="C3" i="2"/>
  <c r="C16" i="2" s="1"/>
  <c r="C17" i="2" s="1"/>
  <c r="C19" i="1"/>
  <c r="C20" i="1" s="1"/>
  <c r="C17" i="1"/>
  <c r="C10" i="1"/>
  <c r="C4" i="1"/>
  <c r="C18" i="1" s="1"/>
  <c r="C3" i="1"/>
  <c r="J27" i="2" l="1"/>
  <c r="F28" i="2"/>
  <c r="J29" i="2" s="1"/>
  <c r="K4" i="1"/>
  <c r="K5" i="1" s="1"/>
  <c r="C21" i="1"/>
  <c r="J2" i="2" l="1"/>
</calcChain>
</file>

<file path=xl/sharedStrings.xml><?xml version="1.0" encoding="utf-8"?>
<sst xmlns="http://schemas.openxmlformats.org/spreadsheetml/2006/main" count="70" uniqueCount="45">
  <si>
    <t>Vn</t>
  </si>
  <si>
    <t>Battery Equalizing Voltage</t>
  </si>
  <si>
    <t>% Vmax</t>
  </si>
  <si>
    <t>% Vmin</t>
  </si>
  <si>
    <t>operation Period (min)</t>
  </si>
  <si>
    <t>aging factor</t>
  </si>
  <si>
    <t>design margin</t>
  </si>
  <si>
    <t>derating factor (Kt)</t>
  </si>
  <si>
    <t>Temperature factor (Tt)</t>
  </si>
  <si>
    <t xml:space="preserve">State of charge </t>
  </si>
  <si>
    <t>final voltage</t>
  </si>
  <si>
    <t>% load supplied by battery</t>
  </si>
  <si>
    <t>load Power (w)</t>
  </si>
  <si>
    <t>inverter efficiency</t>
  </si>
  <si>
    <t>power factor</t>
  </si>
  <si>
    <t>input inverter power (w)</t>
  </si>
  <si>
    <t>maximum current (A)</t>
  </si>
  <si>
    <t>Battery size (AH)</t>
  </si>
  <si>
    <t xml:space="preserve">operation Period (min)
</t>
  </si>
  <si>
    <t>first min</t>
  </si>
  <si>
    <t>last min</t>
  </si>
  <si>
    <t>first&lt; t &lt;last</t>
  </si>
  <si>
    <t>Power (W)</t>
  </si>
  <si>
    <t>derating factor 
(Kt)</t>
  </si>
  <si>
    <t>Number of cells</t>
  </si>
  <si>
    <t>Load Power (W)</t>
  </si>
  <si>
    <t>Maximum Current (A)</t>
  </si>
  <si>
    <t>first min charging (AH)</t>
  </si>
  <si>
    <t>A0</t>
  </si>
  <si>
    <t>A1</t>
  </si>
  <si>
    <t>A2</t>
  </si>
  <si>
    <t>A3</t>
  </si>
  <si>
    <t>Load Changes (A)</t>
  </si>
  <si>
    <t>A1-A0</t>
  </si>
  <si>
    <t>A2-A1</t>
  </si>
  <si>
    <t>A3-A2</t>
  </si>
  <si>
    <t>Discharging status (AH)</t>
  </si>
  <si>
    <t>Required Battery Size (AH)</t>
  </si>
  <si>
    <t>INPUT DATA</t>
  </si>
  <si>
    <t>Standard battery size (AH)</t>
  </si>
  <si>
    <t>time to recharge the battery to 95% of capacity (hours)</t>
  </si>
  <si>
    <t>Battery Chargers Sizing (A)</t>
  </si>
  <si>
    <t>KVA Required</t>
  </si>
  <si>
    <t>Continuous DC load (A)</t>
  </si>
  <si>
    <t>Time to recharge the battery to 95% of capacity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</si>
</sst>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/>
    <xf numFmtId="2" fontId="2" fillId="2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2" fontId="0" fillId="0" borderId="1" xfId="0" applyNumberForma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18" sqref="C18"/>
    </sheetView>
  </sheetViews>
  <sheetFormatPr defaultRowHeight="15" x14ac:dyDescent="0.25"/>
  <cols>
    <col min="1" max="1" width="26.7109375" style="3" customWidth="1"/>
    <col min="7" max="7" width="24.28515625" bestFit="1" customWidth="1"/>
  </cols>
  <sheetData>
    <row r="1" spans="1:12" ht="18.75" x14ac:dyDescent="0.3">
      <c r="A1" s="27" t="s">
        <v>38</v>
      </c>
      <c r="B1" s="27"/>
      <c r="C1" s="27"/>
      <c r="D1" s="27"/>
      <c r="E1" s="10"/>
    </row>
    <row r="2" spans="1:12" x14ac:dyDescent="0.25">
      <c r="A2" s="28" t="s">
        <v>0</v>
      </c>
      <c r="B2" s="28"/>
      <c r="C2" s="11">
        <v>110</v>
      </c>
      <c r="D2" s="6"/>
      <c r="G2" s="28" t="s">
        <v>39</v>
      </c>
      <c r="H2" s="28"/>
      <c r="I2" s="28"/>
      <c r="J2" s="28"/>
      <c r="K2" s="11">
        <v>1</v>
      </c>
      <c r="L2" s="11">
        <v>161</v>
      </c>
    </row>
    <row r="3" spans="1:12" x14ac:dyDescent="0.25">
      <c r="A3" s="13" t="s">
        <v>2</v>
      </c>
      <c r="B3" s="11">
        <v>20</v>
      </c>
      <c r="C3" s="11">
        <f>C2*((100+B3)/100)</f>
        <v>132</v>
      </c>
      <c r="D3" s="6"/>
      <c r="G3" s="28" t="s">
        <v>40</v>
      </c>
      <c r="H3" s="28"/>
      <c r="I3" s="28"/>
      <c r="J3" s="28"/>
      <c r="K3" s="29">
        <v>8</v>
      </c>
      <c r="L3" s="29"/>
    </row>
    <row r="4" spans="1:12" x14ac:dyDescent="0.25">
      <c r="A4" s="13" t="s">
        <v>3</v>
      </c>
      <c r="B4" s="11">
        <v>10</v>
      </c>
      <c r="C4" s="11">
        <f>C2*((100-B4)/100)</f>
        <v>99</v>
      </c>
      <c r="D4" s="6"/>
      <c r="G4" s="28" t="s">
        <v>43</v>
      </c>
      <c r="H4" s="28"/>
      <c r="I4" s="28"/>
      <c r="J4" s="28"/>
      <c r="K4" s="30">
        <f>C20*2</f>
        <v>98.814229249011859</v>
      </c>
      <c r="L4" s="30"/>
    </row>
    <row r="5" spans="1:12" x14ac:dyDescent="0.25">
      <c r="A5" s="28" t="s">
        <v>4</v>
      </c>
      <c r="B5" s="28"/>
      <c r="C5" s="11">
        <v>60</v>
      </c>
      <c r="D5" s="6"/>
      <c r="G5" s="33" t="s">
        <v>41</v>
      </c>
      <c r="H5" s="33"/>
      <c r="I5" s="33"/>
      <c r="J5" s="33"/>
      <c r="K5" s="35">
        <f>K4+(2*1.1*K2*L2/K3)</f>
        <v>143.08922924901185</v>
      </c>
      <c r="L5" s="35"/>
    </row>
    <row r="6" spans="1:12" x14ac:dyDescent="0.25">
      <c r="A6" s="28" t="s">
        <v>1</v>
      </c>
      <c r="B6" s="28"/>
      <c r="C6" s="11">
        <v>1.47</v>
      </c>
      <c r="D6" s="6"/>
      <c r="G6" s="34"/>
      <c r="H6" s="34"/>
      <c r="I6" s="34"/>
      <c r="J6" s="34"/>
      <c r="K6" s="36"/>
      <c r="L6" s="36"/>
    </row>
    <row r="7" spans="1:12" x14ac:dyDescent="0.25">
      <c r="A7" s="28" t="s">
        <v>7</v>
      </c>
      <c r="B7" s="28"/>
      <c r="C7" s="11">
        <v>1.77</v>
      </c>
      <c r="D7" s="6"/>
      <c r="G7" s="2"/>
      <c r="H7" s="2"/>
      <c r="I7" s="2"/>
      <c r="J7" s="2"/>
      <c r="K7" s="2"/>
      <c r="L7" s="2"/>
    </row>
    <row r="8" spans="1:12" x14ac:dyDescent="0.25">
      <c r="A8" s="28" t="s">
        <v>8</v>
      </c>
      <c r="B8" s="28"/>
      <c r="C8" s="11">
        <v>1.08</v>
      </c>
      <c r="D8" s="6"/>
      <c r="G8" s="2"/>
      <c r="H8" s="2"/>
      <c r="I8" s="2"/>
      <c r="J8" s="2"/>
      <c r="K8" s="2"/>
      <c r="L8" s="2"/>
    </row>
    <row r="9" spans="1:12" x14ac:dyDescent="0.25">
      <c r="A9" s="28" t="s">
        <v>5</v>
      </c>
      <c r="B9" s="28"/>
      <c r="C9" s="11">
        <v>1.25</v>
      </c>
      <c r="D9" s="6"/>
      <c r="G9" s="2"/>
      <c r="H9" s="2"/>
      <c r="I9" s="2"/>
      <c r="J9" s="2"/>
      <c r="K9" s="2"/>
      <c r="L9" s="2"/>
    </row>
    <row r="10" spans="1:12" x14ac:dyDescent="0.25">
      <c r="A10" s="13" t="s">
        <v>6</v>
      </c>
      <c r="B10" s="11">
        <v>1.1000000000000001</v>
      </c>
      <c r="C10" s="30">
        <f>B10/B11</f>
        <v>1.2222222222222223</v>
      </c>
      <c r="D10" s="6"/>
      <c r="G10" s="2"/>
      <c r="H10" s="2"/>
      <c r="I10" s="2"/>
      <c r="J10" s="2"/>
      <c r="K10" s="2"/>
      <c r="L10" s="2"/>
    </row>
    <row r="11" spans="1:12" x14ac:dyDescent="0.25">
      <c r="A11" s="13" t="s">
        <v>9</v>
      </c>
      <c r="B11" s="16">
        <v>0.9</v>
      </c>
      <c r="C11" s="30"/>
      <c r="D11" s="6"/>
      <c r="G11" s="2"/>
      <c r="H11" s="2"/>
      <c r="I11" s="2"/>
      <c r="J11" s="2"/>
      <c r="K11" s="2"/>
      <c r="L11" s="2"/>
    </row>
    <row r="12" spans="1:12" x14ac:dyDescent="0.25">
      <c r="A12" s="39" t="s">
        <v>11</v>
      </c>
      <c r="B12" s="39"/>
      <c r="C12" s="17">
        <v>50</v>
      </c>
      <c r="D12" s="6"/>
      <c r="G12" s="2"/>
      <c r="H12" s="2"/>
      <c r="I12" s="2"/>
      <c r="J12" s="2"/>
      <c r="K12" s="2"/>
      <c r="L12" s="2"/>
    </row>
    <row r="13" spans="1:12" x14ac:dyDescent="0.25">
      <c r="A13" s="13" t="s">
        <v>12</v>
      </c>
      <c r="B13" s="14"/>
      <c r="C13" s="17">
        <v>7500</v>
      </c>
      <c r="D13" s="6"/>
      <c r="G13" s="2"/>
      <c r="H13" s="2"/>
      <c r="I13" s="2"/>
      <c r="J13" s="2"/>
      <c r="K13" s="2"/>
      <c r="L13" s="2"/>
    </row>
    <row r="14" spans="1:12" x14ac:dyDescent="0.25">
      <c r="A14" s="13" t="s">
        <v>14</v>
      </c>
      <c r="B14" s="12"/>
      <c r="C14" s="11">
        <v>0.8</v>
      </c>
      <c r="D14" s="6"/>
      <c r="G14" s="2"/>
      <c r="H14" s="2"/>
      <c r="I14" s="2"/>
      <c r="J14" s="2"/>
      <c r="K14" s="2"/>
      <c r="L14" s="2"/>
    </row>
    <row r="15" spans="1:12" x14ac:dyDescent="0.25">
      <c r="A15" s="13" t="s">
        <v>13</v>
      </c>
      <c r="B15" s="12"/>
      <c r="C15" s="11">
        <v>0.92</v>
      </c>
      <c r="D15" s="6"/>
      <c r="G15" s="2"/>
      <c r="H15" s="2"/>
      <c r="I15" s="2"/>
      <c r="J15" s="2"/>
      <c r="K15" s="2"/>
      <c r="L15" s="2"/>
    </row>
    <row r="16" spans="1:12" x14ac:dyDescent="0.25">
      <c r="A16" s="8"/>
      <c r="B16" s="6"/>
      <c r="C16" s="9"/>
      <c r="D16" s="6"/>
      <c r="G16" s="2"/>
      <c r="H16" s="2"/>
      <c r="I16" s="2"/>
      <c r="J16" s="2"/>
      <c r="K16" s="2"/>
      <c r="L16" s="2"/>
    </row>
    <row r="17" spans="1:12" x14ac:dyDescent="0.25">
      <c r="A17" s="37" t="s">
        <v>24</v>
      </c>
      <c r="B17" s="38"/>
      <c r="C17" s="17">
        <f>ROUND(C3/C6,0)</f>
        <v>90</v>
      </c>
      <c r="H17" s="2"/>
      <c r="I17" s="2"/>
      <c r="J17" s="2"/>
      <c r="K17" s="2"/>
      <c r="L17" s="2"/>
    </row>
    <row r="18" spans="1:12" x14ac:dyDescent="0.25">
      <c r="A18" s="37" t="s">
        <v>10</v>
      </c>
      <c r="B18" s="38"/>
      <c r="C18" s="11">
        <f>C4/C17</f>
        <v>1.1000000000000001</v>
      </c>
      <c r="H18" s="2"/>
      <c r="I18" s="2"/>
      <c r="J18" s="2"/>
      <c r="K18" s="2"/>
      <c r="L18" s="2"/>
    </row>
    <row r="19" spans="1:12" x14ac:dyDescent="0.25">
      <c r="A19" s="37" t="s">
        <v>15</v>
      </c>
      <c r="B19" s="38"/>
      <c r="C19" s="26">
        <f>1.2*(C12/100)*(C13/C15)</f>
        <v>4891.304347826087</v>
      </c>
      <c r="H19" s="2"/>
      <c r="I19" s="2"/>
      <c r="J19" s="2"/>
      <c r="K19" s="2"/>
      <c r="L19" s="2"/>
    </row>
    <row r="20" spans="1:12" x14ac:dyDescent="0.25">
      <c r="A20" s="37" t="s">
        <v>16</v>
      </c>
      <c r="B20" s="38"/>
      <c r="C20" s="18">
        <f>C19/C4</f>
        <v>49.40711462450593</v>
      </c>
      <c r="H20" s="2"/>
      <c r="I20" s="2"/>
      <c r="J20" s="2"/>
      <c r="K20" s="2"/>
      <c r="L20" s="2"/>
    </row>
    <row r="21" spans="1:12" ht="15.75" x14ac:dyDescent="0.25">
      <c r="A21" s="31" t="s">
        <v>17</v>
      </c>
      <c r="B21" s="32"/>
      <c r="C21" s="7">
        <f>(C20*C8*C7)*C9*C10</f>
        <v>144.29347826086959</v>
      </c>
      <c r="H21" s="2"/>
      <c r="I21" s="2"/>
      <c r="J21" s="2"/>
      <c r="K21" s="2"/>
      <c r="L21" s="2"/>
    </row>
    <row r="22" spans="1:12" x14ac:dyDescent="0.25">
      <c r="H22" s="2"/>
      <c r="I22" s="2"/>
      <c r="J22" s="2"/>
      <c r="K22" s="2"/>
      <c r="L22" s="2"/>
    </row>
    <row r="23" spans="1:12" x14ac:dyDescent="0.25">
      <c r="H23" s="2"/>
      <c r="I23" s="2"/>
      <c r="J23" s="2"/>
      <c r="K23" s="2"/>
      <c r="L23" s="2"/>
    </row>
    <row r="24" spans="1:12" x14ac:dyDescent="0.25">
      <c r="H24" s="2"/>
      <c r="I24" s="2"/>
      <c r="J24" s="2"/>
      <c r="K24" s="2"/>
      <c r="L24" s="2"/>
    </row>
    <row r="25" spans="1:12" x14ac:dyDescent="0.25">
      <c r="H25" s="2"/>
      <c r="I25" s="2"/>
      <c r="J25" s="2"/>
      <c r="K25" s="2"/>
      <c r="L25" s="2"/>
    </row>
    <row r="26" spans="1:12" x14ac:dyDescent="0.25">
      <c r="H26" s="2"/>
      <c r="I26" s="2"/>
      <c r="J26" s="2"/>
      <c r="K26" s="2"/>
      <c r="L26" s="2"/>
    </row>
  </sheetData>
  <mergeCells count="21">
    <mergeCell ref="A21:B21"/>
    <mergeCell ref="G5:J6"/>
    <mergeCell ref="K5:L6"/>
    <mergeCell ref="A17:B17"/>
    <mergeCell ref="A18:B18"/>
    <mergeCell ref="A19:B19"/>
    <mergeCell ref="A20:B20"/>
    <mergeCell ref="C10:C11"/>
    <mergeCell ref="A12:B12"/>
    <mergeCell ref="A5:B5"/>
    <mergeCell ref="A6:B6"/>
    <mergeCell ref="A7:B7"/>
    <mergeCell ref="A8:B8"/>
    <mergeCell ref="A9:B9"/>
    <mergeCell ref="A1:D1"/>
    <mergeCell ref="G3:J3"/>
    <mergeCell ref="G2:J2"/>
    <mergeCell ref="K3:L3"/>
    <mergeCell ref="G4:J4"/>
    <mergeCell ref="K4:L4"/>
    <mergeCell ref="A2:B2"/>
  </mergeCells>
  <pageMargins left="0.7" right="0.7" top="0.75" bottom="0.7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3" workbookViewId="0">
      <selection activeCell="L20" sqref="L20"/>
    </sheetView>
  </sheetViews>
  <sheetFormatPr defaultRowHeight="15" x14ac:dyDescent="0.25"/>
  <cols>
    <col min="1" max="1" width="17.5703125" bestFit="1" customWidth="1"/>
    <col min="2" max="2" width="11.28515625" bestFit="1" customWidth="1"/>
    <col min="12" max="12" width="4.7109375" customWidth="1"/>
    <col min="14" max="14" width="8.85546875" customWidth="1"/>
    <col min="15" max="15" width="6.140625" customWidth="1"/>
    <col min="16" max="16" width="21.140625" customWidth="1"/>
  </cols>
  <sheetData>
    <row r="1" spans="1:17" ht="18.75" x14ac:dyDescent="0.3">
      <c r="A1" s="27" t="s">
        <v>38</v>
      </c>
      <c r="B1" s="27"/>
      <c r="C1" s="27"/>
      <c r="D1" s="27"/>
      <c r="E1" s="27"/>
      <c r="F1" s="6"/>
    </row>
    <row r="2" spans="1:17" x14ac:dyDescent="0.25">
      <c r="A2" s="28" t="s">
        <v>0</v>
      </c>
      <c r="B2" s="28"/>
      <c r="C2" s="11">
        <v>110</v>
      </c>
      <c r="D2" s="12"/>
      <c r="E2" s="12"/>
      <c r="F2" s="6"/>
      <c r="H2" s="44" t="s">
        <v>37</v>
      </c>
      <c r="I2" s="44"/>
      <c r="J2" s="47">
        <f>MAX(J27,J29)*C11*C10</f>
        <v>90.311506500000021</v>
      </c>
      <c r="L2" s="43" t="s">
        <v>39</v>
      </c>
      <c r="M2" s="43"/>
      <c r="N2" s="43"/>
      <c r="O2" s="43"/>
      <c r="P2" s="4">
        <v>1</v>
      </c>
      <c r="Q2" s="1">
        <v>161</v>
      </c>
    </row>
    <row r="3" spans="1:17" x14ac:dyDescent="0.25">
      <c r="A3" s="13" t="s">
        <v>2</v>
      </c>
      <c r="B3" s="11">
        <v>20</v>
      </c>
      <c r="C3" s="11">
        <f>C2*((100+B3)/100)</f>
        <v>132</v>
      </c>
      <c r="D3" s="12"/>
      <c r="E3" s="12"/>
      <c r="F3" s="6"/>
      <c r="H3" s="45"/>
      <c r="I3" s="45"/>
      <c r="J3" s="48"/>
      <c r="L3" s="43" t="s">
        <v>44</v>
      </c>
      <c r="M3" s="43"/>
      <c r="N3" s="43"/>
      <c r="O3" s="43"/>
      <c r="P3" s="43"/>
      <c r="Q3" s="4">
        <v>8</v>
      </c>
    </row>
    <row r="4" spans="1:17" x14ac:dyDescent="0.25">
      <c r="A4" s="13" t="s">
        <v>3</v>
      </c>
      <c r="B4" s="11">
        <v>10</v>
      </c>
      <c r="C4" s="11">
        <f>C2*((100-B4)/100)</f>
        <v>99</v>
      </c>
      <c r="D4" s="11"/>
      <c r="E4" s="12"/>
      <c r="F4" s="6"/>
      <c r="H4" s="45"/>
      <c r="I4" s="45"/>
      <c r="J4" s="48"/>
      <c r="L4" s="43" t="s">
        <v>42</v>
      </c>
      <c r="M4" s="43"/>
      <c r="N4" s="43"/>
      <c r="O4" s="43"/>
      <c r="P4" s="43"/>
      <c r="Q4" s="4">
        <f>1.2*D6/C14</f>
        <v>3483</v>
      </c>
    </row>
    <row r="5" spans="1:17" ht="15" customHeight="1" x14ac:dyDescent="0.25">
      <c r="A5" s="40" t="s">
        <v>18</v>
      </c>
      <c r="B5" s="14" t="s">
        <v>19</v>
      </c>
      <c r="C5" s="11">
        <v>1</v>
      </c>
      <c r="D5" s="11">
        <v>6102</v>
      </c>
      <c r="E5" s="40" t="s">
        <v>22</v>
      </c>
      <c r="F5" s="6"/>
      <c r="H5" s="46"/>
      <c r="I5" s="46"/>
      <c r="J5" s="42"/>
      <c r="L5" s="49" t="s">
        <v>43</v>
      </c>
      <c r="M5" s="49"/>
      <c r="N5" s="49"/>
      <c r="O5" s="49"/>
      <c r="P5" s="49"/>
      <c r="Q5" s="4">
        <f>Q4/C2</f>
        <v>31.663636363636364</v>
      </c>
    </row>
    <row r="6" spans="1:17" ht="15" customHeight="1" x14ac:dyDescent="0.25">
      <c r="A6" s="40"/>
      <c r="B6" s="15" t="s">
        <v>21</v>
      </c>
      <c r="C6" s="11">
        <v>118</v>
      </c>
      <c r="D6" s="11">
        <v>2322</v>
      </c>
      <c r="E6" s="40"/>
      <c r="F6" s="6"/>
      <c r="L6" s="50" t="s">
        <v>41</v>
      </c>
      <c r="M6" s="51"/>
      <c r="N6" s="51"/>
      <c r="O6" s="51"/>
      <c r="P6" s="52"/>
      <c r="Q6" s="41">
        <f>(1.2*Q5)+(2*1.1*P2*Q2/Q3)</f>
        <v>82.271363636363645</v>
      </c>
    </row>
    <row r="7" spans="1:17" ht="15.75" customHeight="1" x14ac:dyDescent="0.25">
      <c r="A7" s="40"/>
      <c r="B7" s="14" t="s">
        <v>20</v>
      </c>
      <c r="C7" s="11">
        <v>1</v>
      </c>
      <c r="D7" s="11">
        <v>15552</v>
      </c>
      <c r="E7" s="40"/>
      <c r="F7" s="6"/>
      <c r="I7" s="5"/>
      <c r="J7" s="5"/>
      <c r="K7" s="5"/>
      <c r="L7" s="53"/>
      <c r="M7" s="54"/>
      <c r="N7" s="54"/>
      <c r="O7" s="54"/>
      <c r="P7" s="55"/>
      <c r="Q7" s="42"/>
    </row>
    <row r="8" spans="1:17" x14ac:dyDescent="0.25">
      <c r="A8" s="28" t="s">
        <v>1</v>
      </c>
      <c r="B8" s="28"/>
      <c r="C8" s="11">
        <v>1.47</v>
      </c>
      <c r="D8" s="12"/>
      <c r="E8" s="12"/>
      <c r="F8" s="6"/>
      <c r="I8" s="5"/>
      <c r="J8" s="5"/>
      <c r="K8" s="5"/>
      <c r="L8" s="5"/>
    </row>
    <row r="9" spans="1:17" x14ac:dyDescent="0.25">
      <c r="A9" s="12"/>
      <c r="B9" s="12"/>
      <c r="C9" s="12"/>
      <c r="D9" s="12"/>
      <c r="E9" s="12"/>
      <c r="F9" s="6"/>
      <c r="I9" s="5"/>
      <c r="J9" s="5"/>
      <c r="K9" s="5"/>
      <c r="L9" s="5"/>
    </row>
    <row r="10" spans="1:17" x14ac:dyDescent="0.25">
      <c r="A10" s="28" t="s">
        <v>5</v>
      </c>
      <c r="B10" s="28"/>
      <c r="C10" s="11">
        <v>1.25</v>
      </c>
      <c r="D10" s="12"/>
      <c r="E10" s="12"/>
      <c r="F10" s="6"/>
      <c r="I10" s="5"/>
      <c r="J10" s="5"/>
      <c r="K10" s="5"/>
      <c r="L10" s="5"/>
    </row>
    <row r="11" spans="1:17" x14ac:dyDescent="0.25">
      <c r="A11" s="14" t="s">
        <v>6</v>
      </c>
      <c r="B11" s="11">
        <v>1.1000000000000001</v>
      </c>
      <c r="C11" s="30">
        <f>B11/B12</f>
        <v>1.2222222222222223</v>
      </c>
      <c r="D11" s="12"/>
      <c r="E11" s="12"/>
      <c r="F11" s="6"/>
    </row>
    <row r="12" spans="1:17" x14ac:dyDescent="0.25">
      <c r="A12" s="14" t="s">
        <v>9</v>
      </c>
      <c r="B12" s="16">
        <v>0.9</v>
      </c>
      <c r="C12" s="30"/>
      <c r="D12" s="12"/>
      <c r="E12" s="12"/>
      <c r="F12" s="6"/>
    </row>
    <row r="13" spans="1:17" x14ac:dyDescent="0.25">
      <c r="A13" s="39" t="s">
        <v>11</v>
      </c>
      <c r="B13" s="39"/>
      <c r="C13" s="17">
        <v>50</v>
      </c>
      <c r="D13" s="12"/>
      <c r="E13" s="12"/>
      <c r="F13" s="6"/>
    </row>
    <row r="14" spans="1:17" x14ac:dyDescent="0.25">
      <c r="A14" s="14" t="s">
        <v>14</v>
      </c>
      <c r="B14" s="12"/>
      <c r="C14" s="11">
        <v>0.8</v>
      </c>
      <c r="D14" s="12"/>
      <c r="E14" s="12"/>
      <c r="F14" s="6"/>
    </row>
    <row r="15" spans="1:17" x14ac:dyDescent="0.25">
      <c r="A15" s="6"/>
      <c r="B15" s="6"/>
      <c r="C15" s="6"/>
      <c r="D15" s="6"/>
      <c r="E15" s="6"/>
      <c r="F15" s="6"/>
    </row>
    <row r="16" spans="1:17" x14ac:dyDescent="0.25">
      <c r="A16" s="12" t="s">
        <v>24</v>
      </c>
      <c r="B16" s="12"/>
      <c r="C16" s="11">
        <f>ROUND(C3/C8,0)</f>
        <v>90</v>
      </c>
      <c r="D16" s="20"/>
      <c r="E16" s="21"/>
      <c r="F16" s="21"/>
    </row>
    <row r="17" spans="1:10" x14ac:dyDescent="0.25">
      <c r="A17" s="12" t="s">
        <v>10</v>
      </c>
      <c r="B17" s="12"/>
      <c r="C17" s="11">
        <f>C4/C16</f>
        <v>1.1000000000000001</v>
      </c>
      <c r="D17" s="20"/>
      <c r="E17" s="21"/>
      <c r="F17" s="21"/>
    </row>
    <row r="18" spans="1:10" ht="15" customHeight="1" x14ac:dyDescent="0.25">
      <c r="A18" s="29" t="s">
        <v>25</v>
      </c>
      <c r="B18" s="14" t="s">
        <v>19</v>
      </c>
      <c r="C18" s="11">
        <f>1.2*((C13/100)*(D6+0.3*D5))</f>
        <v>2491.56</v>
      </c>
      <c r="D18" s="40" t="s">
        <v>26</v>
      </c>
      <c r="E18" s="40"/>
      <c r="F18" s="18">
        <f>C18/C4</f>
        <v>25.167272727272728</v>
      </c>
    </row>
    <row r="19" spans="1:10" x14ac:dyDescent="0.25">
      <c r="A19" s="29"/>
      <c r="B19" s="15" t="s">
        <v>21</v>
      </c>
      <c r="C19" s="11">
        <f>1.2*((C13/100)*D6)</f>
        <v>1393.2</v>
      </c>
      <c r="D19" s="40"/>
      <c r="E19" s="40"/>
      <c r="F19" s="18">
        <f>C19/C4</f>
        <v>14.072727272727272</v>
      </c>
    </row>
    <row r="20" spans="1:10" x14ac:dyDescent="0.25">
      <c r="A20" s="29"/>
      <c r="B20" s="14" t="s">
        <v>20</v>
      </c>
      <c r="C20" s="11">
        <f>1.2*((C13/100)*(D6+0.3*D7))</f>
        <v>4192.5599999999995</v>
      </c>
      <c r="D20" s="40"/>
      <c r="E20" s="40"/>
      <c r="F20" s="18">
        <f>C20/C4</f>
        <v>42.349090909090904</v>
      </c>
    </row>
    <row r="21" spans="1:10" ht="15" customHeight="1" x14ac:dyDescent="0.25">
      <c r="A21" s="40" t="s">
        <v>23</v>
      </c>
      <c r="B21" s="14" t="s">
        <v>19</v>
      </c>
      <c r="C21" s="11">
        <v>0.55900000000000005</v>
      </c>
      <c r="D21" s="22"/>
      <c r="E21" s="23"/>
      <c r="F21" s="23"/>
    </row>
    <row r="22" spans="1:10" x14ac:dyDescent="0.25">
      <c r="A22" s="40"/>
      <c r="B22" s="15" t="s">
        <v>21</v>
      </c>
      <c r="C22" s="11">
        <v>2.645</v>
      </c>
      <c r="D22" s="20"/>
      <c r="E22" s="21"/>
      <c r="F22" s="21"/>
    </row>
    <row r="23" spans="1:10" x14ac:dyDescent="0.25">
      <c r="A23" s="40"/>
      <c r="B23" s="14" t="s">
        <v>20</v>
      </c>
      <c r="C23" s="11">
        <v>2.6640000000000001</v>
      </c>
      <c r="D23" s="20"/>
      <c r="E23" s="21"/>
      <c r="F23" s="21"/>
    </row>
    <row r="24" spans="1:10" x14ac:dyDescent="0.25">
      <c r="A24" s="40" t="s">
        <v>8</v>
      </c>
      <c r="B24" s="14" t="s">
        <v>19</v>
      </c>
      <c r="C24" s="11">
        <v>1.1399999999999999</v>
      </c>
      <c r="D24" s="20"/>
      <c r="E24" s="21"/>
      <c r="F24" s="21"/>
    </row>
    <row r="25" spans="1:10" x14ac:dyDescent="0.25">
      <c r="A25" s="40"/>
      <c r="B25" s="15" t="s">
        <v>21</v>
      </c>
      <c r="C25" s="11">
        <v>1.0900000000000001</v>
      </c>
      <c r="D25" s="20"/>
      <c r="E25" s="21"/>
      <c r="F25" s="21"/>
    </row>
    <row r="26" spans="1:10" x14ac:dyDescent="0.25">
      <c r="A26" s="40"/>
      <c r="B26" s="14" t="s">
        <v>20</v>
      </c>
      <c r="C26" s="11">
        <v>1.0900000000000001</v>
      </c>
      <c r="D26" s="24"/>
      <c r="E26" s="25"/>
      <c r="F26" s="25"/>
    </row>
    <row r="27" spans="1:10" ht="15" customHeight="1" x14ac:dyDescent="0.25">
      <c r="A27" s="11" t="s">
        <v>28</v>
      </c>
      <c r="B27" s="11">
        <v>0</v>
      </c>
      <c r="C27" s="12"/>
      <c r="D27" s="40" t="s">
        <v>32</v>
      </c>
      <c r="E27" s="11" t="s">
        <v>33</v>
      </c>
      <c r="F27" s="18">
        <f>B28-B27</f>
        <v>25.167272727272728</v>
      </c>
      <c r="G27" s="12"/>
      <c r="H27" s="40" t="s">
        <v>27</v>
      </c>
      <c r="I27" s="40"/>
      <c r="J27" s="30">
        <f>F27*C21*C24</f>
        <v>16.038096218181817</v>
      </c>
    </row>
    <row r="28" spans="1:10" x14ac:dyDescent="0.25">
      <c r="A28" s="11" t="s">
        <v>29</v>
      </c>
      <c r="B28" s="18">
        <f>F18</f>
        <v>25.167272727272728</v>
      </c>
      <c r="C28" s="12"/>
      <c r="D28" s="40"/>
      <c r="E28" s="11" t="s">
        <v>34</v>
      </c>
      <c r="F28" s="18">
        <f>B29-B28</f>
        <v>-11.094545454545456</v>
      </c>
      <c r="G28" s="12"/>
      <c r="H28" s="40"/>
      <c r="I28" s="40"/>
      <c r="J28" s="30"/>
    </row>
    <row r="29" spans="1:10" x14ac:dyDescent="0.25">
      <c r="A29" s="11" t="s">
        <v>30</v>
      </c>
      <c r="B29" s="18">
        <f>F19</f>
        <v>14.072727272727272</v>
      </c>
      <c r="C29" s="12"/>
      <c r="D29" s="40"/>
      <c r="E29" s="11" t="s">
        <v>35</v>
      </c>
      <c r="F29" s="18">
        <f>B30-B29</f>
        <v>28.276363636363634</v>
      </c>
      <c r="G29" s="12"/>
      <c r="H29" s="40" t="s">
        <v>36</v>
      </c>
      <c r="I29" s="40"/>
      <c r="J29" s="30">
        <f>(F27*C23*C26)+(F28*C22*C25)+(F29*C21*C24)</f>
        <v>59.112986072727288</v>
      </c>
    </row>
    <row r="30" spans="1:10" x14ac:dyDescent="0.25">
      <c r="A30" s="11" t="s">
        <v>31</v>
      </c>
      <c r="B30" s="18">
        <f>F20</f>
        <v>42.349090909090904</v>
      </c>
      <c r="C30" s="12"/>
      <c r="D30" s="19"/>
      <c r="E30" s="12"/>
      <c r="F30" s="12"/>
      <c r="G30" s="12"/>
      <c r="H30" s="40"/>
      <c r="I30" s="40"/>
      <c r="J30" s="30"/>
    </row>
  </sheetData>
  <mergeCells count="25">
    <mergeCell ref="Q6:Q7"/>
    <mergeCell ref="L3:P3"/>
    <mergeCell ref="J29:J30"/>
    <mergeCell ref="H2:I5"/>
    <mergeCell ref="J2:J5"/>
    <mergeCell ref="J27:J28"/>
    <mergeCell ref="L2:O2"/>
    <mergeCell ref="L4:P4"/>
    <mergeCell ref="L5:P5"/>
    <mergeCell ref="L6:P7"/>
    <mergeCell ref="A1:E1"/>
    <mergeCell ref="A18:A20"/>
    <mergeCell ref="D18:E20"/>
    <mergeCell ref="D27:D29"/>
    <mergeCell ref="H27:I28"/>
    <mergeCell ref="E5:E7"/>
    <mergeCell ref="A21:A23"/>
    <mergeCell ref="A24:A26"/>
    <mergeCell ref="C11:C12"/>
    <mergeCell ref="A13:B13"/>
    <mergeCell ref="A5:A7"/>
    <mergeCell ref="A2:B2"/>
    <mergeCell ref="A10:B10"/>
    <mergeCell ref="H29:I30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 UPS</vt:lpstr>
      <vt:lpstr>DC UPS</vt:lpstr>
      <vt:lpstr>'AC UPS'!_Toc459449908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Akhlaghi Amir</dc:creator>
  <cp:lastModifiedBy>Windows User</cp:lastModifiedBy>
  <dcterms:created xsi:type="dcterms:W3CDTF">2016-09-03T04:57:03Z</dcterms:created>
  <dcterms:modified xsi:type="dcterms:W3CDTF">2021-04-24T09:16:18Z</dcterms:modified>
</cp:coreProperties>
</file>